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fileSharing readOnlyRecommended="1"/>
  <workbookPr codeName="ThisWorkbook" defaultThemeVersion="124226"/>
  <bookViews>
    <workbookView xWindow="-4230" yWindow="1425" windowWidth="16875" windowHeight="6405" tabRatio="830" activeTab="1"/>
  </bookViews>
  <sheets>
    <sheet name="Cost Report Codes" sheetId="19" r:id="rId1"/>
    <sheet name="Statewide Totals" sheetId="1" r:id="rId2"/>
    <sheet name="01" sheetId="16" r:id="rId3"/>
    <sheet name="02" sheetId="15" r:id="rId4"/>
    <sheet name="03" sheetId="14" r:id="rId5"/>
    <sheet name="04" sheetId="13" r:id="rId6"/>
    <sheet name="05 ACPE" sheetId="18" r:id="rId7"/>
    <sheet name="05" sheetId="12" r:id="rId8"/>
    <sheet name="06" sheetId="11" r:id="rId9"/>
    <sheet name="07" sheetId="10" r:id="rId10"/>
    <sheet name="08" sheetId="9" r:id="rId11"/>
    <sheet name="09" sheetId="8" r:id="rId12"/>
    <sheet name="10" sheetId="7" r:id="rId13"/>
    <sheet name="11" sheetId="6" r:id="rId14"/>
    <sheet name="12" sheetId="5" r:id="rId15"/>
    <sheet name="18" sheetId="4" r:id="rId16"/>
    <sheet name="20" sheetId="2" r:id="rId17"/>
    <sheet name="25" sheetId="3" r:id="rId18"/>
  </sheets>
  <definedNames>
    <definedName name="_xlnm.Print_Area" localSheetId="5">'04'!$A$1:$AB$44</definedName>
    <definedName name="_xlnm.Print_Area" localSheetId="17">'25'!$A$1:$AB$44</definedName>
  </definedNames>
  <calcPr calcId="144525"/>
</workbook>
</file>

<file path=xl/calcChain.xml><?xml version="1.0" encoding="utf-8"?>
<calcChain xmlns="http://schemas.openxmlformats.org/spreadsheetml/2006/main">
  <c r="Z9" i="7" l="1"/>
  <c r="Z9" i="12"/>
  <c r="Y37" i="15"/>
  <c r="Z37" i="15"/>
  <c r="AD31" i="8"/>
  <c r="T27" i="15"/>
  <c r="Q16" i="1"/>
  <c r="Q12" i="1"/>
  <c r="P35" i="1"/>
  <c r="Q35" i="1"/>
  <c r="R35" i="1"/>
  <c r="S35" i="1"/>
  <c r="T35" i="1"/>
  <c r="U35" i="1"/>
  <c r="V35" i="1"/>
  <c r="W35" i="1"/>
  <c r="X35" i="1"/>
  <c r="Y35" i="1"/>
  <c r="P36" i="1"/>
  <c r="Q36" i="1"/>
  <c r="R36" i="1"/>
  <c r="S36" i="1"/>
  <c r="T36" i="1"/>
  <c r="U36" i="1"/>
  <c r="V36" i="1"/>
  <c r="W36" i="1"/>
  <c r="X36" i="1"/>
  <c r="Y36" i="1"/>
  <c r="D18" i="15"/>
  <c r="D18" i="14"/>
  <c r="D18" i="13"/>
  <c r="D18" i="18"/>
  <c r="D18" i="12"/>
  <c r="D18" i="11"/>
  <c r="D18" i="10"/>
  <c r="D18" i="9"/>
  <c r="D18" i="8"/>
  <c r="D18" i="7"/>
  <c r="D18" i="6"/>
  <c r="D18" i="5"/>
  <c r="D18" i="4"/>
  <c r="D18" i="2"/>
  <c r="D18" i="3"/>
  <c r="D18" i="16"/>
  <c r="Z37" i="14"/>
  <c r="Z37" i="13"/>
  <c r="Z37" i="18"/>
  <c r="Z37" i="12"/>
  <c r="Z37" i="11"/>
  <c r="Z37" i="10"/>
  <c r="Z37" i="9"/>
  <c r="Z37" i="8"/>
  <c r="Z37" i="7"/>
  <c r="Z37" i="6"/>
  <c r="Z37" i="5"/>
  <c r="Z37" i="4"/>
  <c r="Z37" i="2"/>
  <c r="Z37" i="3"/>
  <c r="Z37" i="16"/>
  <c r="Y37" i="14"/>
  <c r="Y37" i="13"/>
  <c r="Y37" i="18"/>
  <c r="Y37" i="12"/>
  <c r="Y37" i="11"/>
  <c r="Y37" i="10"/>
  <c r="Y37" i="9"/>
  <c r="Y37" i="8"/>
  <c r="Y37" i="7"/>
  <c r="Y37" i="6"/>
  <c r="Y37" i="5"/>
  <c r="Y37" i="4"/>
  <c r="Y37" i="2"/>
  <c r="Y37" i="3"/>
  <c r="Y37" i="16"/>
  <c r="X37" i="15"/>
  <c r="X37" i="14"/>
  <c r="X37" i="13"/>
  <c r="X37" i="18"/>
  <c r="X37" i="12"/>
  <c r="X37" i="11"/>
  <c r="X37" i="10"/>
  <c r="X37" i="9"/>
  <c r="X37" i="8"/>
  <c r="X37" i="7"/>
  <c r="X37" i="6"/>
  <c r="X37" i="5"/>
  <c r="X37" i="4"/>
  <c r="X37" i="2"/>
  <c r="X37" i="3"/>
  <c r="X37" i="16"/>
  <c r="W37" i="15"/>
  <c r="W37" i="14"/>
  <c r="W37" i="13"/>
  <c r="W37" i="18"/>
  <c r="W37" i="12"/>
  <c r="W37" i="11"/>
  <c r="W37" i="10"/>
  <c r="W37" i="9"/>
  <c r="W37" i="8"/>
  <c r="W37" i="7"/>
  <c r="W37" i="6"/>
  <c r="W37" i="5"/>
  <c r="W37" i="4"/>
  <c r="W37" i="2"/>
  <c r="W37" i="3"/>
  <c r="W37" i="16"/>
  <c r="V37" i="15"/>
  <c r="V37" i="14"/>
  <c r="V37" i="13"/>
  <c r="V37" i="18"/>
  <c r="V37" i="12"/>
  <c r="V37" i="11"/>
  <c r="V37" i="10"/>
  <c r="V37" i="9"/>
  <c r="V37" i="8"/>
  <c r="V37" i="7"/>
  <c r="V37" i="6"/>
  <c r="V37" i="5"/>
  <c r="V37" i="4"/>
  <c r="V37" i="2"/>
  <c r="V37" i="3"/>
  <c r="V37" i="16"/>
  <c r="U37" i="15"/>
  <c r="U37" i="14"/>
  <c r="U37" i="13"/>
  <c r="U37" i="18"/>
  <c r="U37" i="12"/>
  <c r="U37" i="11"/>
  <c r="U37" i="10"/>
  <c r="U37" i="9"/>
  <c r="U37" i="8"/>
  <c r="U37" i="7"/>
  <c r="U37" i="6"/>
  <c r="U37" i="5"/>
  <c r="U37" i="4"/>
  <c r="U37" i="2"/>
  <c r="U37" i="3"/>
  <c r="U37" i="16"/>
  <c r="T37" i="15"/>
  <c r="T37" i="14"/>
  <c r="T37" i="13"/>
  <c r="T37" i="18"/>
  <c r="T37" i="12"/>
  <c r="T37" i="11"/>
  <c r="T37" i="10"/>
  <c r="T37" i="9"/>
  <c r="T37" i="8"/>
  <c r="T37" i="7"/>
  <c r="T37" i="6"/>
  <c r="T37" i="5"/>
  <c r="T37" i="4"/>
  <c r="T37" i="2"/>
  <c r="T37" i="3"/>
  <c r="T37" i="16"/>
  <c r="S37" i="15"/>
  <c r="S37" i="14"/>
  <c r="S37" i="13"/>
  <c r="S37" i="18"/>
  <c r="S37" i="12"/>
  <c r="S37" i="11"/>
  <c r="S37" i="10"/>
  <c r="S37" i="9"/>
  <c r="S37" i="8"/>
  <c r="S37" i="7"/>
  <c r="S37" i="6"/>
  <c r="S37" i="5"/>
  <c r="S37" i="4"/>
  <c r="S37" i="2"/>
  <c r="S37" i="3"/>
  <c r="S37" i="16"/>
  <c r="R37" i="15"/>
  <c r="R37" i="14"/>
  <c r="R37" i="13"/>
  <c r="R37" i="18"/>
  <c r="R37" i="12"/>
  <c r="R37" i="11"/>
  <c r="R37" i="10"/>
  <c r="R37" i="9"/>
  <c r="R37" i="8"/>
  <c r="R37" i="7"/>
  <c r="R37" i="6"/>
  <c r="R37" i="5"/>
  <c r="R37" i="4"/>
  <c r="R37" i="2"/>
  <c r="R37" i="3"/>
  <c r="R37" i="16"/>
  <c r="Q37" i="15"/>
  <c r="Q37" i="14"/>
  <c r="Q37" i="13"/>
  <c r="Q37" i="18"/>
  <c r="Q37" i="12"/>
  <c r="Q37" i="11"/>
  <c r="Q37" i="10"/>
  <c r="Q37" i="9"/>
  <c r="Q37" i="8"/>
  <c r="Q37" i="7"/>
  <c r="Q37" i="6"/>
  <c r="Q37" i="5"/>
  <c r="Q37" i="4"/>
  <c r="Q37" i="2"/>
  <c r="Q37" i="3"/>
  <c r="Q37" i="16"/>
  <c r="P37" i="15"/>
  <c r="P37" i="14"/>
  <c r="P37" i="13"/>
  <c r="P37" i="18"/>
  <c r="P37" i="12"/>
  <c r="P37" i="11"/>
  <c r="P37" i="10"/>
  <c r="P37" i="9"/>
  <c r="P37" i="8"/>
  <c r="P37" i="7"/>
  <c r="P37" i="6"/>
  <c r="P37" i="5"/>
  <c r="P37" i="4"/>
  <c r="P37" i="2"/>
  <c r="P37" i="3"/>
  <c r="P37" i="16"/>
  <c r="O37" i="15"/>
  <c r="O37" i="14"/>
  <c r="O37" i="13"/>
  <c r="O37" i="18"/>
  <c r="O37" i="12"/>
  <c r="O37" i="11"/>
  <c r="O37" i="10"/>
  <c r="O37" i="9"/>
  <c r="O37" i="8"/>
  <c r="O37" i="7"/>
  <c r="O37" i="6"/>
  <c r="O37" i="5"/>
  <c r="O37" i="4"/>
  <c r="O37" i="2"/>
  <c r="O37" i="3"/>
  <c r="O37" i="16"/>
  <c r="F36" i="1"/>
  <c r="G36" i="1"/>
  <c r="H36" i="1"/>
  <c r="I36" i="1"/>
  <c r="J36" i="1"/>
  <c r="K36" i="1"/>
  <c r="L36" i="1"/>
  <c r="M36" i="1"/>
  <c r="N36" i="1"/>
  <c r="O36" i="1"/>
  <c r="H35" i="1"/>
  <c r="I35" i="1"/>
  <c r="I37" i="1" s="1"/>
  <c r="J35" i="1"/>
  <c r="J37" i="1" s="1"/>
  <c r="K35" i="1"/>
  <c r="K37" i="1" s="1"/>
  <c r="L35" i="1"/>
  <c r="M35" i="1"/>
  <c r="M37" i="1" s="1"/>
  <c r="N35" i="1"/>
  <c r="O35" i="1"/>
  <c r="D35" i="1"/>
  <c r="E35" i="1"/>
  <c r="F35" i="1"/>
  <c r="F37" i="1" s="1"/>
  <c r="G35" i="1"/>
  <c r="G37" i="1" s="1"/>
  <c r="E36" i="1"/>
  <c r="D36" i="1"/>
  <c r="AB36" i="15"/>
  <c r="AA36" i="15"/>
  <c r="AB35" i="15"/>
  <c r="AA35" i="15"/>
  <c r="AB36" i="14"/>
  <c r="AA36" i="14"/>
  <c r="AB35" i="14"/>
  <c r="AA35" i="14"/>
  <c r="AB36" i="13"/>
  <c r="AA36" i="13"/>
  <c r="AB35" i="13"/>
  <c r="AA35" i="13"/>
  <c r="AB36" i="18"/>
  <c r="AA36" i="18"/>
  <c r="AB35" i="18"/>
  <c r="AA35" i="18"/>
  <c r="AB36" i="12"/>
  <c r="AA36" i="12"/>
  <c r="AB35" i="12"/>
  <c r="AA35" i="12"/>
  <c r="AB36" i="11"/>
  <c r="AA36" i="11"/>
  <c r="AB35" i="11"/>
  <c r="AA35" i="11"/>
  <c r="AB36" i="10"/>
  <c r="AA36" i="10"/>
  <c r="AB35" i="10"/>
  <c r="AA35" i="10"/>
  <c r="AB36" i="9"/>
  <c r="AA36" i="9"/>
  <c r="AB35" i="9"/>
  <c r="AA35" i="9"/>
  <c r="AB36" i="8"/>
  <c r="AA36" i="8"/>
  <c r="AB35" i="8"/>
  <c r="AA35" i="8"/>
  <c r="AB36" i="7"/>
  <c r="AA36" i="7"/>
  <c r="AB35" i="7"/>
  <c r="AA35" i="7"/>
  <c r="AB36" i="6"/>
  <c r="AA36" i="6"/>
  <c r="AB35" i="6"/>
  <c r="AA35" i="6"/>
  <c r="AB36" i="5"/>
  <c r="AA36" i="5"/>
  <c r="AB35" i="5"/>
  <c r="AA35" i="5"/>
  <c r="AB36" i="4"/>
  <c r="AA36" i="4"/>
  <c r="AB35" i="4"/>
  <c r="AA35" i="4"/>
  <c r="AB36" i="2"/>
  <c r="AA36" i="2"/>
  <c r="AB35" i="2"/>
  <c r="AA35" i="2"/>
  <c r="AB36" i="3"/>
  <c r="AA36" i="3"/>
  <c r="AB35" i="3"/>
  <c r="AA35" i="3"/>
  <c r="AB36" i="16"/>
  <c r="AA36" i="16"/>
  <c r="AB35" i="16"/>
  <c r="AA35" i="16"/>
  <c r="AB13" i="15"/>
  <c r="AB14" i="15"/>
  <c r="AB15" i="15"/>
  <c r="AB16" i="15"/>
  <c r="AB17" i="15"/>
  <c r="AB13" i="14"/>
  <c r="AB14" i="14"/>
  <c r="AB15" i="14"/>
  <c r="AB16" i="14"/>
  <c r="AB17" i="14"/>
  <c r="AB13" i="13"/>
  <c r="AB14" i="13"/>
  <c r="AB15" i="13"/>
  <c r="AB16" i="13"/>
  <c r="AB17" i="13"/>
  <c r="AB13" i="18"/>
  <c r="AB14" i="18"/>
  <c r="AB15" i="18"/>
  <c r="AB16" i="18"/>
  <c r="AB17" i="18"/>
  <c r="AB13" i="12"/>
  <c r="AB14" i="12"/>
  <c r="AB15" i="12"/>
  <c r="AB16" i="12"/>
  <c r="AB17" i="12"/>
  <c r="AB13" i="11"/>
  <c r="AB14" i="11"/>
  <c r="AB15" i="11"/>
  <c r="AB16" i="11"/>
  <c r="AB17" i="11"/>
  <c r="AB13" i="10"/>
  <c r="AB14" i="10"/>
  <c r="AB15" i="10"/>
  <c r="AB16" i="10"/>
  <c r="AB17" i="10"/>
  <c r="AB13" i="9"/>
  <c r="AB14" i="9"/>
  <c r="AB15" i="9"/>
  <c r="AB16" i="9"/>
  <c r="AB17" i="9"/>
  <c r="AB13" i="8"/>
  <c r="AB14" i="8"/>
  <c r="AB15" i="8"/>
  <c r="AB16" i="8"/>
  <c r="AB17" i="8"/>
  <c r="AB13" i="7"/>
  <c r="AB14" i="7"/>
  <c r="AB15" i="7"/>
  <c r="AB16" i="7"/>
  <c r="AB17" i="7"/>
  <c r="AB13" i="6"/>
  <c r="AB14" i="6"/>
  <c r="AB15" i="6"/>
  <c r="AB16" i="6"/>
  <c r="AB17" i="6"/>
  <c r="AB13" i="5"/>
  <c r="AB14" i="5"/>
  <c r="AB15" i="5"/>
  <c r="AB16" i="5"/>
  <c r="AB17" i="5"/>
  <c r="AB13" i="4"/>
  <c r="AB14" i="4"/>
  <c r="AB15" i="4"/>
  <c r="AB16" i="4"/>
  <c r="AB17" i="4"/>
  <c r="AB13" i="2"/>
  <c r="AB14" i="2"/>
  <c r="AB15" i="2"/>
  <c r="AB16" i="2"/>
  <c r="AB17" i="2"/>
  <c r="AB13" i="3"/>
  <c r="AB14" i="3"/>
  <c r="AB15" i="3"/>
  <c r="AB16" i="3"/>
  <c r="AB17" i="3"/>
  <c r="AB13" i="16"/>
  <c r="AB14" i="16"/>
  <c r="AB15" i="16"/>
  <c r="AB16" i="16"/>
  <c r="AB17" i="16"/>
  <c r="AA13" i="15"/>
  <c r="AA14" i="15"/>
  <c r="AA15" i="15"/>
  <c r="AA16" i="15"/>
  <c r="AA17" i="15"/>
  <c r="AA13" i="14"/>
  <c r="AA14" i="14"/>
  <c r="AA15" i="14"/>
  <c r="AA16" i="14"/>
  <c r="AA17" i="14"/>
  <c r="AA13" i="13"/>
  <c r="AA14" i="13"/>
  <c r="AA15" i="13"/>
  <c r="AA16" i="13"/>
  <c r="AA17" i="13"/>
  <c r="AA13" i="18"/>
  <c r="AA14" i="18"/>
  <c r="AA15" i="18"/>
  <c r="AA16" i="18"/>
  <c r="AA17" i="18"/>
  <c r="AA13" i="12"/>
  <c r="AA14" i="12"/>
  <c r="AA15" i="12"/>
  <c r="AA16" i="12"/>
  <c r="AA17" i="12"/>
  <c r="AA13" i="11"/>
  <c r="AA14" i="11"/>
  <c r="AA15" i="11"/>
  <c r="AA16" i="11"/>
  <c r="AA17" i="11"/>
  <c r="AA13" i="10"/>
  <c r="AA14" i="10"/>
  <c r="AA15" i="10"/>
  <c r="AA16" i="10"/>
  <c r="AA17" i="10"/>
  <c r="AA13" i="9"/>
  <c r="AA14" i="9"/>
  <c r="AA15" i="9"/>
  <c r="AA16" i="9"/>
  <c r="AA17" i="9"/>
  <c r="AA13" i="8"/>
  <c r="AA14" i="8"/>
  <c r="AA15" i="8"/>
  <c r="AA16" i="8"/>
  <c r="AA17" i="8"/>
  <c r="AA13" i="7"/>
  <c r="AA14" i="7"/>
  <c r="AA15" i="7"/>
  <c r="AA16" i="7"/>
  <c r="AA17" i="7"/>
  <c r="AA13" i="6"/>
  <c r="AA14" i="6"/>
  <c r="AA15" i="6"/>
  <c r="AA16" i="6"/>
  <c r="AA17" i="6"/>
  <c r="AA13" i="5"/>
  <c r="AA14" i="5"/>
  <c r="AA15" i="5"/>
  <c r="AA16" i="5"/>
  <c r="AA17" i="5"/>
  <c r="AA13" i="4"/>
  <c r="AA14" i="4"/>
  <c r="AA15" i="4"/>
  <c r="AA16" i="4"/>
  <c r="AA17" i="4"/>
  <c r="AA13" i="2"/>
  <c r="AA14" i="2"/>
  <c r="AA15" i="2"/>
  <c r="AA16" i="2"/>
  <c r="AA17" i="2"/>
  <c r="AA13" i="3"/>
  <c r="AA14" i="3"/>
  <c r="AA15" i="3"/>
  <c r="AA16" i="3"/>
  <c r="AA17" i="3"/>
  <c r="AA13" i="16"/>
  <c r="AA14" i="16"/>
  <c r="AA15" i="16"/>
  <c r="AA16" i="16"/>
  <c r="AA17" i="16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H15" i="1"/>
  <c r="G14" i="1"/>
  <c r="G15" i="1"/>
  <c r="F15" i="1"/>
  <c r="E15" i="1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Y37" i="1" l="1"/>
  <c r="X37" i="1"/>
  <c r="W37" i="1"/>
  <c r="V37" i="1"/>
  <c r="AB37" i="18"/>
  <c r="AB37" i="13"/>
  <c r="AB37" i="14"/>
  <c r="AB37" i="15"/>
  <c r="U37" i="1"/>
  <c r="T37" i="1"/>
  <c r="R37" i="1"/>
  <c r="S37" i="1"/>
  <c r="AB37" i="10"/>
  <c r="Q37" i="1"/>
  <c r="AB37" i="16"/>
  <c r="P37" i="1"/>
  <c r="D37" i="1"/>
  <c r="AA37" i="16"/>
  <c r="AA37" i="3"/>
  <c r="AA37" i="8"/>
  <c r="AA37" i="18"/>
  <c r="AA37" i="13"/>
  <c r="AA37" i="14"/>
  <c r="AA37" i="15"/>
  <c r="AB37" i="3"/>
  <c r="AB37" i="2"/>
  <c r="AA37" i="2"/>
  <c r="AB37" i="4"/>
  <c r="AA37" i="4"/>
  <c r="AB37" i="5"/>
  <c r="AA37" i="5"/>
  <c r="AB37" i="6"/>
  <c r="AA37" i="6"/>
  <c r="AB37" i="7"/>
  <c r="AA37" i="7"/>
  <c r="AB37" i="8"/>
  <c r="AB37" i="9"/>
  <c r="AA37" i="9"/>
  <c r="AA37" i="10"/>
  <c r="AB37" i="11"/>
  <c r="AA37" i="11"/>
  <c r="O37" i="1"/>
  <c r="AB37" i="12"/>
  <c r="AA36" i="1"/>
  <c r="AA37" i="12"/>
  <c r="Z36" i="1"/>
  <c r="N37" i="1"/>
  <c r="E37" i="1"/>
  <c r="L37" i="1"/>
  <c r="H37" i="1"/>
  <c r="AA35" i="1"/>
  <c r="Z35" i="1"/>
  <c r="Z15" i="1"/>
  <c r="AA15" i="1"/>
  <c r="M18" i="12"/>
  <c r="N18" i="12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Z37" i="1" l="1"/>
  <c r="AA37" i="1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E31" i="1"/>
  <c r="G31" i="1"/>
  <c r="I31" i="1"/>
  <c r="K31" i="1"/>
  <c r="M31" i="1"/>
  <c r="O31" i="1"/>
  <c r="Q31" i="1"/>
  <c r="S31" i="1"/>
  <c r="U31" i="1"/>
  <c r="W31" i="1"/>
  <c r="Y31" i="1"/>
  <c r="AA26" i="15"/>
  <c r="AB26" i="15"/>
  <c r="AA26" i="14"/>
  <c r="AB26" i="14"/>
  <c r="AA26" i="13"/>
  <c r="AB26" i="13"/>
  <c r="AA26" i="18"/>
  <c r="AB26" i="18"/>
  <c r="AA26" i="12"/>
  <c r="AB26" i="12"/>
  <c r="AA26" i="11"/>
  <c r="AB26" i="11"/>
  <c r="AA26" i="10"/>
  <c r="AB26" i="10"/>
  <c r="AA26" i="9"/>
  <c r="AB26" i="9"/>
  <c r="AA26" i="8"/>
  <c r="AB26" i="8"/>
  <c r="AA26" i="7"/>
  <c r="AB26" i="7"/>
  <c r="AA26" i="6"/>
  <c r="AB26" i="6"/>
  <c r="AA26" i="5"/>
  <c r="AB26" i="5"/>
  <c r="AA26" i="4"/>
  <c r="AB26" i="4"/>
  <c r="AA26" i="2"/>
  <c r="AB26" i="2"/>
  <c r="AA26" i="3"/>
  <c r="AB26" i="3"/>
  <c r="AA26" i="16"/>
  <c r="AB26" i="16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E25" i="1"/>
  <c r="E26" i="1"/>
  <c r="D25" i="1"/>
  <c r="D26" i="1"/>
  <c r="C25" i="1"/>
  <c r="C26" i="1"/>
  <c r="B26" i="1"/>
  <c r="Z26" i="1" l="1"/>
  <c r="AA26" i="1"/>
  <c r="I18" i="15"/>
  <c r="I18" i="14"/>
  <c r="I18" i="13"/>
  <c r="I18" i="18"/>
  <c r="I18" i="12"/>
  <c r="I18" i="11"/>
  <c r="I18" i="10"/>
  <c r="I18" i="9"/>
  <c r="I18" i="8"/>
  <c r="I18" i="7"/>
  <c r="I18" i="6"/>
  <c r="I18" i="5"/>
  <c r="I18" i="4"/>
  <c r="I18" i="2"/>
  <c r="I18" i="16"/>
  <c r="H9" i="15"/>
  <c r="J9" i="15"/>
  <c r="H9" i="2"/>
  <c r="J9" i="2"/>
  <c r="H9" i="4"/>
  <c r="J9" i="4"/>
  <c r="H9" i="5"/>
  <c r="J9" i="5"/>
  <c r="H9" i="6"/>
  <c r="J9" i="6"/>
  <c r="H9" i="7"/>
  <c r="J9" i="7"/>
  <c r="H9" i="8"/>
  <c r="J9" i="8"/>
  <c r="H9" i="9"/>
  <c r="J9" i="9"/>
  <c r="H9" i="10"/>
  <c r="J9" i="10"/>
  <c r="H9" i="11"/>
  <c r="J9" i="11"/>
  <c r="H9" i="12"/>
  <c r="J9" i="12"/>
  <c r="H9" i="18"/>
  <c r="J9" i="18"/>
  <c r="H9" i="13"/>
  <c r="J9" i="13"/>
  <c r="H9" i="14"/>
  <c r="J9" i="14"/>
  <c r="F9" i="15"/>
  <c r="F9" i="2"/>
  <c r="F9" i="4"/>
  <c r="F9" i="5"/>
  <c r="F9" i="6"/>
  <c r="F9" i="7"/>
  <c r="F9" i="8"/>
  <c r="F9" i="9"/>
  <c r="F9" i="10"/>
  <c r="F9" i="11"/>
  <c r="F9" i="12"/>
  <c r="F9" i="18"/>
  <c r="F9" i="13"/>
  <c r="F9" i="14"/>
  <c r="L9" i="15"/>
  <c r="N9" i="15"/>
  <c r="P9" i="15"/>
  <c r="R9" i="15"/>
  <c r="T9" i="15"/>
  <c r="V9" i="15"/>
  <c r="X9" i="15"/>
  <c r="Z9" i="15"/>
  <c r="L9" i="2"/>
  <c r="N9" i="2"/>
  <c r="P9" i="2"/>
  <c r="R9" i="2"/>
  <c r="T9" i="2"/>
  <c r="V9" i="2"/>
  <c r="X9" i="2"/>
  <c r="Z9" i="2"/>
  <c r="L9" i="4"/>
  <c r="N9" i="4"/>
  <c r="P9" i="4"/>
  <c r="R9" i="4"/>
  <c r="T9" i="4"/>
  <c r="V9" i="4"/>
  <c r="X9" i="4"/>
  <c r="Z9" i="4"/>
  <c r="L9" i="5"/>
  <c r="N9" i="5"/>
  <c r="P9" i="5"/>
  <c r="R9" i="5"/>
  <c r="T9" i="5"/>
  <c r="V9" i="5"/>
  <c r="X9" i="5"/>
  <c r="Z9" i="5"/>
  <c r="L9" i="6"/>
  <c r="N9" i="6"/>
  <c r="P9" i="6"/>
  <c r="R9" i="6"/>
  <c r="T9" i="6"/>
  <c r="V9" i="6"/>
  <c r="X9" i="6"/>
  <c r="Z9" i="6"/>
  <c r="L9" i="7"/>
  <c r="N9" i="7"/>
  <c r="P9" i="7"/>
  <c r="R9" i="7"/>
  <c r="T9" i="7"/>
  <c r="V9" i="7"/>
  <c r="X9" i="7"/>
  <c r="L9" i="8"/>
  <c r="N9" i="8"/>
  <c r="P9" i="8"/>
  <c r="R9" i="8"/>
  <c r="T9" i="8"/>
  <c r="V9" i="8"/>
  <c r="X9" i="8"/>
  <c r="Z9" i="8"/>
  <c r="L9" i="9"/>
  <c r="N9" i="9"/>
  <c r="P9" i="9"/>
  <c r="R9" i="9"/>
  <c r="T9" i="9"/>
  <c r="V9" i="9"/>
  <c r="X9" i="9"/>
  <c r="Z9" i="9"/>
  <c r="L9" i="10"/>
  <c r="N9" i="10"/>
  <c r="P9" i="10"/>
  <c r="R9" i="10"/>
  <c r="T9" i="10"/>
  <c r="V9" i="10"/>
  <c r="X9" i="10"/>
  <c r="Z9" i="10"/>
  <c r="L9" i="11"/>
  <c r="N9" i="11"/>
  <c r="P9" i="11"/>
  <c r="R9" i="11"/>
  <c r="T9" i="11"/>
  <c r="V9" i="11"/>
  <c r="X9" i="11"/>
  <c r="Z9" i="11"/>
  <c r="L9" i="12"/>
  <c r="N9" i="12"/>
  <c r="P9" i="12"/>
  <c r="R9" i="12"/>
  <c r="T9" i="12"/>
  <c r="V9" i="12"/>
  <c r="X9" i="12"/>
  <c r="L9" i="18"/>
  <c r="N9" i="18"/>
  <c r="P9" i="18"/>
  <c r="R9" i="18"/>
  <c r="T9" i="18"/>
  <c r="V9" i="18"/>
  <c r="X9" i="18"/>
  <c r="Z9" i="18"/>
  <c r="L9" i="13"/>
  <c r="N9" i="13"/>
  <c r="P9" i="13"/>
  <c r="R9" i="13"/>
  <c r="T9" i="13"/>
  <c r="V9" i="13"/>
  <c r="X9" i="13"/>
  <c r="Z9" i="13"/>
  <c r="L9" i="14"/>
  <c r="N9" i="14"/>
  <c r="P9" i="14"/>
  <c r="R9" i="14"/>
  <c r="T9" i="14"/>
  <c r="V9" i="14"/>
  <c r="X9" i="14"/>
  <c r="Z9" i="14"/>
  <c r="K18" i="14" l="1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K18" i="12"/>
  <c r="L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J18" i="14"/>
  <c r="J18" i="13"/>
  <c r="J18" i="18"/>
  <c r="J18" i="12"/>
  <c r="J18" i="11"/>
  <c r="J18" i="10"/>
  <c r="J18" i="9"/>
  <c r="J18" i="8"/>
  <c r="J18" i="7"/>
  <c r="J18" i="6"/>
  <c r="J18" i="5"/>
  <c r="J18" i="4"/>
  <c r="J18" i="2"/>
  <c r="J18" i="15"/>
  <c r="H18" i="14"/>
  <c r="H18" i="13"/>
  <c r="H18" i="18"/>
  <c r="H18" i="12"/>
  <c r="H18" i="11"/>
  <c r="H18" i="10"/>
  <c r="H18" i="9"/>
  <c r="H18" i="8"/>
  <c r="H18" i="7"/>
  <c r="H18" i="6"/>
  <c r="H18" i="5"/>
  <c r="H18" i="4"/>
  <c r="H18" i="2"/>
  <c r="H18" i="15"/>
  <c r="G18" i="15"/>
  <c r="G18" i="2"/>
  <c r="G18" i="4"/>
  <c r="G18" i="5"/>
  <c r="G18" i="6"/>
  <c r="G18" i="7"/>
  <c r="G18" i="8"/>
  <c r="G18" i="9"/>
  <c r="G18" i="10"/>
  <c r="G18" i="11"/>
  <c r="G18" i="12"/>
  <c r="G18" i="18"/>
  <c r="G18" i="13"/>
  <c r="G18" i="14"/>
  <c r="F18" i="14"/>
  <c r="F18" i="13"/>
  <c r="F18" i="18"/>
  <c r="F18" i="12"/>
  <c r="F18" i="11"/>
  <c r="F18" i="10"/>
  <c r="F18" i="9"/>
  <c r="F18" i="8"/>
  <c r="F18" i="7"/>
  <c r="F18" i="6"/>
  <c r="F18" i="5"/>
  <c r="F18" i="4"/>
  <c r="F18" i="2"/>
  <c r="F18" i="15"/>
  <c r="E18" i="15"/>
  <c r="E18" i="2"/>
  <c r="E18" i="4"/>
  <c r="E18" i="5"/>
  <c r="E18" i="6"/>
  <c r="E18" i="7"/>
  <c r="E18" i="8"/>
  <c r="E18" i="9"/>
  <c r="E18" i="10"/>
  <c r="E18" i="11"/>
  <c r="E18" i="12"/>
  <c r="E18" i="18"/>
  <c r="E18" i="13"/>
  <c r="E18" i="14"/>
  <c r="C18" i="14"/>
  <c r="C18" i="13"/>
  <c r="C18" i="18"/>
  <c r="C18" i="12"/>
  <c r="C18" i="11"/>
  <c r="C18" i="10"/>
  <c r="C18" i="9"/>
  <c r="C18" i="8"/>
  <c r="C18" i="7"/>
  <c r="C18" i="6"/>
  <c r="C18" i="5"/>
  <c r="C18" i="4"/>
  <c r="C18" i="2"/>
  <c r="C18" i="15"/>
  <c r="E27" i="3"/>
  <c r="F27" i="3"/>
  <c r="F39" i="3" s="1"/>
  <c r="G27" i="3"/>
  <c r="G29" i="3" s="1"/>
  <c r="H27" i="3"/>
  <c r="I27" i="3"/>
  <c r="I29" i="3" s="1"/>
  <c r="J27" i="3"/>
  <c r="J39" i="3" s="1"/>
  <c r="K27" i="3"/>
  <c r="L27" i="3"/>
  <c r="E27" i="16"/>
  <c r="F27" i="16"/>
  <c r="G27" i="16"/>
  <c r="H27" i="16"/>
  <c r="I27" i="16"/>
  <c r="I29" i="16" s="1"/>
  <c r="J27" i="16"/>
  <c r="E29" i="3"/>
  <c r="Y29" i="3"/>
  <c r="E18" i="16"/>
  <c r="F18" i="16"/>
  <c r="G18" i="16"/>
  <c r="H18" i="16"/>
  <c r="J18" i="16"/>
  <c r="K18" i="16"/>
  <c r="L18" i="16"/>
  <c r="M18" i="16"/>
  <c r="N18" i="16"/>
  <c r="O18" i="16"/>
  <c r="O29" i="16" s="1"/>
  <c r="P18" i="16"/>
  <c r="Q18" i="16"/>
  <c r="R18" i="16"/>
  <c r="S18" i="16"/>
  <c r="S29" i="16" s="1"/>
  <c r="T18" i="16"/>
  <c r="U18" i="16"/>
  <c r="V18" i="16"/>
  <c r="W18" i="16"/>
  <c r="W29" i="16" s="1"/>
  <c r="X18" i="16"/>
  <c r="Y18" i="16"/>
  <c r="Z18" i="16"/>
  <c r="F9" i="3"/>
  <c r="H9" i="3"/>
  <c r="J9" i="3"/>
  <c r="L9" i="3"/>
  <c r="N9" i="3"/>
  <c r="N39" i="3" s="1"/>
  <c r="P9" i="3"/>
  <c r="P39" i="3" s="1"/>
  <c r="R9" i="3"/>
  <c r="R39" i="3" s="1"/>
  <c r="T9" i="3"/>
  <c r="T39" i="3" s="1"/>
  <c r="V9" i="3"/>
  <c r="V39" i="3" s="1"/>
  <c r="X9" i="3"/>
  <c r="X39" i="3" s="1"/>
  <c r="Z9" i="3"/>
  <c r="Z39" i="3" s="1"/>
  <c r="F9" i="16"/>
  <c r="H9" i="16"/>
  <c r="J9" i="16"/>
  <c r="L9" i="16"/>
  <c r="N9" i="16"/>
  <c r="P9" i="16"/>
  <c r="R9" i="16"/>
  <c r="T9" i="16"/>
  <c r="V9" i="16"/>
  <c r="X9" i="16"/>
  <c r="Z9" i="16"/>
  <c r="T12" i="1"/>
  <c r="U12" i="1"/>
  <c r="T13" i="1"/>
  <c r="U13" i="1"/>
  <c r="T14" i="1"/>
  <c r="U14" i="1"/>
  <c r="T16" i="1"/>
  <c r="U16" i="1"/>
  <c r="T17" i="1"/>
  <c r="U17" i="1"/>
  <c r="T21" i="1"/>
  <c r="U21" i="1"/>
  <c r="T22" i="1"/>
  <c r="U22" i="1"/>
  <c r="T23" i="1"/>
  <c r="U23" i="1"/>
  <c r="T24" i="1"/>
  <c r="U24" i="1"/>
  <c r="T25" i="1"/>
  <c r="U25" i="1"/>
  <c r="N17" i="1"/>
  <c r="O17" i="1"/>
  <c r="P17" i="1"/>
  <c r="Q17" i="1"/>
  <c r="R17" i="1"/>
  <c r="S17" i="1"/>
  <c r="H17" i="1"/>
  <c r="I17" i="1"/>
  <c r="J17" i="1"/>
  <c r="K17" i="1"/>
  <c r="L17" i="1"/>
  <c r="M17" i="1"/>
  <c r="F17" i="1"/>
  <c r="E17" i="1"/>
  <c r="E27" i="15"/>
  <c r="F27" i="15"/>
  <c r="G27" i="15"/>
  <c r="H27" i="15"/>
  <c r="I27" i="15"/>
  <c r="I29" i="15" s="1"/>
  <c r="J27" i="15"/>
  <c r="K27" i="15"/>
  <c r="L27" i="15"/>
  <c r="M27" i="15"/>
  <c r="N27" i="15"/>
  <c r="O27" i="15"/>
  <c r="P27" i="15"/>
  <c r="Q27" i="15"/>
  <c r="R27" i="15"/>
  <c r="S27" i="15"/>
  <c r="U27" i="15"/>
  <c r="V27" i="15"/>
  <c r="W27" i="15"/>
  <c r="X27" i="15"/>
  <c r="Y27" i="15"/>
  <c r="Z27" i="15"/>
  <c r="E27" i="14"/>
  <c r="F27" i="14"/>
  <c r="G27" i="14"/>
  <c r="H27" i="14"/>
  <c r="I27" i="14"/>
  <c r="I29" i="14" s="1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E27" i="13"/>
  <c r="F27" i="13"/>
  <c r="G27" i="13"/>
  <c r="H27" i="13"/>
  <c r="I27" i="13"/>
  <c r="I29" i="13" s="1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E27" i="18"/>
  <c r="F27" i="18"/>
  <c r="G27" i="18"/>
  <c r="H27" i="18"/>
  <c r="I27" i="18"/>
  <c r="I29" i="18" s="1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E27" i="12"/>
  <c r="F27" i="12"/>
  <c r="G27" i="12"/>
  <c r="H27" i="12"/>
  <c r="I27" i="12"/>
  <c r="I29" i="12" s="1"/>
  <c r="J27" i="12"/>
  <c r="K27" i="12"/>
  <c r="L27" i="12"/>
  <c r="M27" i="12"/>
  <c r="N27" i="12"/>
  <c r="N39" i="12" s="1"/>
  <c r="O27" i="12"/>
  <c r="P27" i="12"/>
  <c r="Q27" i="12"/>
  <c r="R27" i="12"/>
  <c r="S27" i="12"/>
  <c r="T27" i="12"/>
  <c r="U27" i="12"/>
  <c r="V27" i="12"/>
  <c r="W27" i="12"/>
  <c r="X27" i="12"/>
  <c r="Y27" i="12"/>
  <c r="Z27" i="12"/>
  <c r="E27" i="11"/>
  <c r="F27" i="11"/>
  <c r="G27" i="11"/>
  <c r="H27" i="11"/>
  <c r="I27" i="11"/>
  <c r="I29" i="11" s="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E27" i="10"/>
  <c r="F27" i="10"/>
  <c r="G27" i="10"/>
  <c r="H27" i="10"/>
  <c r="I27" i="10"/>
  <c r="I29" i="10" s="1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E27" i="9"/>
  <c r="F27" i="9"/>
  <c r="G27" i="9"/>
  <c r="H27" i="9"/>
  <c r="I27" i="9"/>
  <c r="I29" i="9" s="1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E27" i="8"/>
  <c r="F27" i="8"/>
  <c r="G27" i="8"/>
  <c r="H27" i="8"/>
  <c r="I27" i="8"/>
  <c r="I29" i="8" s="1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E27" i="7"/>
  <c r="F27" i="7"/>
  <c r="G27" i="7"/>
  <c r="H27" i="7"/>
  <c r="I27" i="7"/>
  <c r="I29" i="7" s="1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E27" i="6"/>
  <c r="F27" i="6"/>
  <c r="G27" i="6"/>
  <c r="H27" i="6"/>
  <c r="I27" i="6"/>
  <c r="I29" i="6" s="1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E27" i="5"/>
  <c r="F27" i="5"/>
  <c r="G27" i="5"/>
  <c r="H27" i="5"/>
  <c r="I27" i="5"/>
  <c r="I29" i="5" s="1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E27" i="4"/>
  <c r="F27" i="4"/>
  <c r="G27" i="4"/>
  <c r="H27" i="4"/>
  <c r="I27" i="4"/>
  <c r="I29" i="4" s="1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E27" i="2"/>
  <c r="F27" i="2"/>
  <c r="G27" i="2"/>
  <c r="H27" i="2"/>
  <c r="I27" i="2"/>
  <c r="I29" i="2" s="1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7" i="15"/>
  <c r="D27" i="14"/>
  <c r="D27" i="13"/>
  <c r="D27" i="18"/>
  <c r="D27" i="12"/>
  <c r="D27" i="11"/>
  <c r="D27" i="10"/>
  <c r="D27" i="9"/>
  <c r="D27" i="8"/>
  <c r="D27" i="7"/>
  <c r="D27" i="6"/>
  <c r="D27" i="5"/>
  <c r="D27" i="4"/>
  <c r="D27" i="2"/>
  <c r="D27" i="3"/>
  <c r="D27" i="16"/>
  <c r="C27" i="15"/>
  <c r="C27" i="14"/>
  <c r="C27" i="13"/>
  <c r="C27" i="18"/>
  <c r="C27" i="12"/>
  <c r="C27" i="11"/>
  <c r="C27" i="10"/>
  <c r="C27" i="9"/>
  <c r="C27" i="8"/>
  <c r="C27" i="7"/>
  <c r="C27" i="6"/>
  <c r="C27" i="5"/>
  <c r="C27" i="4"/>
  <c r="C27" i="2"/>
  <c r="C27" i="3"/>
  <c r="C27" i="16"/>
  <c r="C18" i="3"/>
  <c r="C18" i="16"/>
  <c r="D17" i="1"/>
  <c r="G17" i="1"/>
  <c r="V17" i="1"/>
  <c r="W17" i="1"/>
  <c r="X17" i="1"/>
  <c r="Y17" i="1"/>
  <c r="C17" i="1"/>
  <c r="B17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V25" i="1"/>
  <c r="W25" i="1"/>
  <c r="X25" i="1"/>
  <c r="Y25" i="1"/>
  <c r="B25" i="1"/>
  <c r="AB25" i="15"/>
  <c r="AA25" i="15"/>
  <c r="AB25" i="14"/>
  <c r="AA25" i="14"/>
  <c r="AB25" i="13"/>
  <c r="AA25" i="13"/>
  <c r="AB25" i="18"/>
  <c r="AA25" i="18"/>
  <c r="AB25" i="12"/>
  <c r="AA25" i="12"/>
  <c r="AB25" i="11"/>
  <c r="AA25" i="11"/>
  <c r="AB25" i="10"/>
  <c r="AA25" i="10"/>
  <c r="AB25" i="9"/>
  <c r="AA25" i="9"/>
  <c r="AB25" i="8"/>
  <c r="AA25" i="8"/>
  <c r="AB25" i="7"/>
  <c r="AA25" i="7"/>
  <c r="AB25" i="6"/>
  <c r="AA25" i="6"/>
  <c r="AB25" i="5"/>
  <c r="AA25" i="5"/>
  <c r="AB25" i="4"/>
  <c r="AA25" i="4"/>
  <c r="AB25" i="2"/>
  <c r="AA25" i="2"/>
  <c r="AB25" i="3"/>
  <c r="AA25" i="3"/>
  <c r="AB25" i="16"/>
  <c r="AA25" i="16"/>
  <c r="AB24" i="15"/>
  <c r="AA24" i="15"/>
  <c r="AB24" i="14"/>
  <c r="AA24" i="14"/>
  <c r="AB24" i="13"/>
  <c r="AA24" i="13"/>
  <c r="AB24" i="18"/>
  <c r="AA24" i="18"/>
  <c r="AB24" i="12"/>
  <c r="AA24" i="12"/>
  <c r="AB24" i="11"/>
  <c r="AA24" i="11"/>
  <c r="AB24" i="10"/>
  <c r="AA24" i="10"/>
  <c r="AB24" i="9"/>
  <c r="AA24" i="9"/>
  <c r="AB24" i="8"/>
  <c r="AA24" i="8"/>
  <c r="AB24" i="7"/>
  <c r="AA24" i="7"/>
  <c r="AB24" i="6"/>
  <c r="AA24" i="6"/>
  <c r="AB24" i="5"/>
  <c r="AA24" i="5"/>
  <c r="AB24" i="4"/>
  <c r="AA24" i="4"/>
  <c r="AB24" i="2"/>
  <c r="AA24" i="2"/>
  <c r="AB24" i="3"/>
  <c r="AA24" i="3"/>
  <c r="AB24" i="16"/>
  <c r="AA24" i="16"/>
  <c r="H21" i="1"/>
  <c r="I21" i="1"/>
  <c r="J21" i="1"/>
  <c r="K21" i="1"/>
  <c r="L21" i="1"/>
  <c r="M21" i="1"/>
  <c r="N21" i="1"/>
  <c r="O21" i="1"/>
  <c r="P21" i="1"/>
  <c r="Q21" i="1"/>
  <c r="R21" i="1"/>
  <c r="S21" i="1"/>
  <c r="V21" i="1"/>
  <c r="W21" i="1"/>
  <c r="X21" i="1"/>
  <c r="Y21" i="1"/>
  <c r="D21" i="1"/>
  <c r="E21" i="1"/>
  <c r="F21" i="1"/>
  <c r="G21" i="1"/>
  <c r="B21" i="1"/>
  <c r="C21" i="1"/>
  <c r="AB21" i="15"/>
  <c r="AA21" i="15"/>
  <c r="AB21" i="14"/>
  <c r="AA21" i="14"/>
  <c r="AB21" i="13"/>
  <c r="AA21" i="13"/>
  <c r="AB21" i="18"/>
  <c r="AA21" i="18"/>
  <c r="AB21" i="12"/>
  <c r="AA21" i="12"/>
  <c r="AB21" i="11"/>
  <c r="AA21" i="11"/>
  <c r="AB21" i="10"/>
  <c r="AA21" i="10"/>
  <c r="AB21" i="9"/>
  <c r="AA21" i="9"/>
  <c r="AB21" i="8"/>
  <c r="AA21" i="8"/>
  <c r="AB21" i="7"/>
  <c r="AA21" i="7"/>
  <c r="AB21" i="6"/>
  <c r="AA21" i="6"/>
  <c r="AB21" i="5"/>
  <c r="AA21" i="5"/>
  <c r="AB21" i="4"/>
  <c r="AA21" i="4"/>
  <c r="AB21" i="2"/>
  <c r="AA21" i="2"/>
  <c r="AB21" i="3"/>
  <c r="AA21" i="3"/>
  <c r="AB21" i="16"/>
  <c r="AA21" i="16"/>
  <c r="T39" i="16" l="1"/>
  <c r="P39" i="16"/>
  <c r="L39" i="16"/>
  <c r="H39" i="15"/>
  <c r="H39" i="13"/>
  <c r="J29" i="13"/>
  <c r="J32" i="13" s="1"/>
  <c r="X39" i="16"/>
  <c r="F39" i="16"/>
  <c r="F39" i="2"/>
  <c r="F39" i="7"/>
  <c r="F39" i="11"/>
  <c r="F39" i="14"/>
  <c r="H39" i="2"/>
  <c r="H39" i="7"/>
  <c r="H39" i="11"/>
  <c r="H39" i="14"/>
  <c r="J39" i="5"/>
  <c r="J39" i="9"/>
  <c r="J39" i="18"/>
  <c r="L29" i="3"/>
  <c r="L32" i="3" s="1"/>
  <c r="L39" i="3"/>
  <c r="H39" i="3"/>
  <c r="F39" i="15"/>
  <c r="F39" i="6"/>
  <c r="F39" i="10"/>
  <c r="F39" i="13"/>
  <c r="H39" i="6"/>
  <c r="H39" i="10"/>
  <c r="J39" i="4"/>
  <c r="J39" i="8"/>
  <c r="J39" i="12"/>
  <c r="Z39" i="15"/>
  <c r="V39" i="15"/>
  <c r="R39" i="15"/>
  <c r="N39" i="15"/>
  <c r="Z39" i="2"/>
  <c r="V39" i="2"/>
  <c r="R39" i="2"/>
  <c r="N39" i="2"/>
  <c r="Z39" i="4"/>
  <c r="V39" i="4"/>
  <c r="R39" i="4"/>
  <c r="N39" i="4"/>
  <c r="Z39" i="5"/>
  <c r="V39" i="5"/>
  <c r="R39" i="5"/>
  <c r="N39" i="5"/>
  <c r="Z39" i="6"/>
  <c r="V39" i="6"/>
  <c r="R39" i="6"/>
  <c r="N39" i="6"/>
  <c r="Z39" i="7"/>
  <c r="V39" i="7"/>
  <c r="R39" i="7"/>
  <c r="N39" i="7"/>
  <c r="Z39" i="8"/>
  <c r="V39" i="8"/>
  <c r="R39" i="8"/>
  <c r="N39" i="8"/>
  <c r="Z39" i="9"/>
  <c r="V39" i="9"/>
  <c r="R39" i="9"/>
  <c r="N39" i="9"/>
  <c r="Z39" i="10"/>
  <c r="V39" i="10"/>
  <c r="R39" i="10"/>
  <c r="N39" i="10"/>
  <c r="Z39" i="11"/>
  <c r="V39" i="11"/>
  <c r="R39" i="11"/>
  <c r="N39" i="11"/>
  <c r="Z39" i="12"/>
  <c r="V39" i="12"/>
  <c r="R39" i="12"/>
  <c r="L39" i="12"/>
  <c r="X39" i="18"/>
  <c r="T39" i="18"/>
  <c r="P39" i="18"/>
  <c r="L39" i="18"/>
  <c r="X39" i="13"/>
  <c r="T39" i="13"/>
  <c r="P39" i="13"/>
  <c r="L39" i="13"/>
  <c r="X39" i="14"/>
  <c r="T39" i="14"/>
  <c r="P39" i="14"/>
  <c r="L39" i="14"/>
  <c r="H39" i="16"/>
  <c r="F39" i="5"/>
  <c r="F39" i="9"/>
  <c r="F39" i="18"/>
  <c r="H39" i="5"/>
  <c r="H39" i="9"/>
  <c r="H39" i="18"/>
  <c r="J39" i="2"/>
  <c r="J39" i="7"/>
  <c r="J39" i="11"/>
  <c r="J39" i="14"/>
  <c r="Z39" i="16"/>
  <c r="V39" i="16"/>
  <c r="R39" i="16"/>
  <c r="N39" i="16"/>
  <c r="J39" i="16"/>
  <c r="F39" i="4"/>
  <c r="F39" i="8"/>
  <c r="F39" i="12"/>
  <c r="H39" i="4"/>
  <c r="H39" i="8"/>
  <c r="H39" i="12"/>
  <c r="J39" i="15"/>
  <c r="J39" i="6"/>
  <c r="J39" i="10"/>
  <c r="J39" i="13"/>
  <c r="X39" i="15"/>
  <c r="T39" i="15"/>
  <c r="P39" i="15"/>
  <c r="L39" i="15"/>
  <c r="X39" i="2"/>
  <c r="T39" i="2"/>
  <c r="L39" i="2"/>
  <c r="X39" i="4"/>
  <c r="T39" i="4"/>
  <c r="L39" i="4"/>
  <c r="X39" i="5"/>
  <c r="T39" i="5"/>
  <c r="L39" i="5"/>
  <c r="X39" i="6"/>
  <c r="T39" i="6"/>
  <c r="L39" i="6"/>
  <c r="X39" i="7"/>
  <c r="T39" i="7"/>
  <c r="L39" i="7"/>
  <c r="X39" i="8"/>
  <c r="T39" i="8"/>
  <c r="L39" i="8"/>
  <c r="X39" i="9"/>
  <c r="T39" i="9"/>
  <c r="L39" i="9"/>
  <c r="X39" i="10"/>
  <c r="T39" i="10"/>
  <c r="L39" i="10"/>
  <c r="X39" i="11"/>
  <c r="T39" i="11"/>
  <c r="L39" i="11"/>
  <c r="X39" i="12"/>
  <c r="T39" i="12"/>
  <c r="Z39" i="18"/>
  <c r="V39" i="18"/>
  <c r="R39" i="18"/>
  <c r="N39" i="18"/>
  <c r="Z39" i="13"/>
  <c r="V39" i="13"/>
  <c r="R39" i="13"/>
  <c r="N39" i="13"/>
  <c r="Z39" i="14"/>
  <c r="V39" i="14"/>
  <c r="R39" i="14"/>
  <c r="N39" i="14"/>
  <c r="P39" i="2"/>
  <c r="P39" i="4"/>
  <c r="P39" i="5"/>
  <c r="P39" i="6"/>
  <c r="P39" i="7"/>
  <c r="P39" i="8"/>
  <c r="P39" i="9"/>
  <c r="P39" i="10"/>
  <c r="P39" i="11"/>
  <c r="P39" i="12"/>
  <c r="H29" i="3"/>
  <c r="H32" i="3" s="1"/>
  <c r="L29" i="16"/>
  <c r="L32" i="16" s="1"/>
  <c r="K29" i="16"/>
  <c r="H29" i="16"/>
  <c r="H32" i="16" s="1"/>
  <c r="W29" i="3"/>
  <c r="S29" i="3"/>
  <c r="O29" i="3"/>
  <c r="G29" i="16"/>
  <c r="E29" i="16"/>
  <c r="T27" i="1"/>
  <c r="U27" i="1"/>
  <c r="C29" i="16"/>
  <c r="Y29" i="16"/>
  <c r="U29" i="16"/>
  <c r="Q29" i="16"/>
  <c r="M29" i="16"/>
  <c r="K29" i="3"/>
  <c r="F29" i="16"/>
  <c r="F32" i="16" s="1"/>
  <c r="X29" i="3"/>
  <c r="X32" i="3" s="1"/>
  <c r="T29" i="3"/>
  <c r="T32" i="3" s="1"/>
  <c r="P29" i="3"/>
  <c r="P32" i="3" s="1"/>
  <c r="D29" i="5"/>
  <c r="D32" i="5" s="1"/>
  <c r="D29" i="9"/>
  <c r="D32" i="9" s="1"/>
  <c r="D29" i="18"/>
  <c r="D32" i="18" s="1"/>
  <c r="F29" i="5"/>
  <c r="F32" i="5" s="1"/>
  <c r="F29" i="9"/>
  <c r="F32" i="9" s="1"/>
  <c r="F29" i="18"/>
  <c r="F32" i="18" s="1"/>
  <c r="J29" i="2"/>
  <c r="J32" i="2" s="1"/>
  <c r="J29" i="7"/>
  <c r="J32" i="7" s="1"/>
  <c r="J29" i="11"/>
  <c r="J32" i="11" s="1"/>
  <c r="J29" i="14"/>
  <c r="J32" i="14" s="1"/>
  <c r="C29" i="3"/>
  <c r="C29" i="2"/>
  <c r="C29" i="7"/>
  <c r="C29" i="11"/>
  <c r="C29" i="14"/>
  <c r="E29" i="13"/>
  <c r="E29" i="10"/>
  <c r="E29" i="6"/>
  <c r="E29" i="15"/>
  <c r="G29" i="13"/>
  <c r="G29" i="10"/>
  <c r="G29" i="6"/>
  <c r="G29" i="15"/>
  <c r="H29" i="5"/>
  <c r="H32" i="5" s="1"/>
  <c r="H29" i="9"/>
  <c r="H32" i="9" s="1"/>
  <c r="H29" i="18"/>
  <c r="H32" i="18" s="1"/>
  <c r="W29" i="15"/>
  <c r="S29" i="15"/>
  <c r="O29" i="15"/>
  <c r="K29" i="15"/>
  <c r="W29" i="2"/>
  <c r="S29" i="2"/>
  <c r="O29" i="2"/>
  <c r="K29" i="2"/>
  <c r="W29" i="4"/>
  <c r="S29" i="4"/>
  <c r="O29" i="4"/>
  <c r="K29" i="4"/>
  <c r="W29" i="5"/>
  <c r="S29" i="5"/>
  <c r="O29" i="5"/>
  <c r="K29" i="5"/>
  <c r="W29" i="6"/>
  <c r="S29" i="6"/>
  <c r="O29" i="6"/>
  <c r="K29" i="6"/>
  <c r="W29" i="7"/>
  <c r="S29" i="7"/>
  <c r="O29" i="7"/>
  <c r="K29" i="7"/>
  <c r="W29" i="8"/>
  <c r="S29" i="8"/>
  <c r="O29" i="8"/>
  <c r="K29" i="8"/>
  <c r="W29" i="9"/>
  <c r="S29" i="9"/>
  <c r="O29" i="9"/>
  <c r="K29" i="9"/>
  <c r="W29" i="10"/>
  <c r="S29" i="10"/>
  <c r="O29" i="10"/>
  <c r="K29" i="10"/>
  <c r="W29" i="11"/>
  <c r="S29" i="11"/>
  <c r="O29" i="11"/>
  <c r="K29" i="11"/>
  <c r="W29" i="12"/>
  <c r="S29" i="12"/>
  <c r="O29" i="12"/>
  <c r="K29" i="12"/>
  <c r="W29" i="18"/>
  <c r="S29" i="18"/>
  <c r="O29" i="18"/>
  <c r="K29" i="18"/>
  <c r="W29" i="13"/>
  <c r="S29" i="13"/>
  <c r="O29" i="13"/>
  <c r="K29" i="13"/>
  <c r="W29" i="14"/>
  <c r="S29" i="14"/>
  <c r="O29" i="14"/>
  <c r="K29" i="14"/>
  <c r="X29" i="16"/>
  <c r="X32" i="16" s="1"/>
  <c r="T29" i="16"/>
  <c r="T32" i="16" s="1"/>
  <c r="P29" i="16"/>
  <c r="P32" i="16" s="1"/>
  <c r="D29" i="4"/>
  <c r="D32" i="4" s="1"/>
  <c r="D29" i="8"/>
  <c r="D32" i="8" s="1"/>
  <c r="D29" i="12"/>
  <c r="D32" i="12" s="1"/>
  <c r="F29" i="4"/>
  <c r="F32" i="4" s="1"/>
  <c r="F29" i="8"/>
  <c r="F32" i="8" s="1"/>
  <c r="F29" i="12"/>
  <c r="F32" i="12" s="1"/>
  <c r="J29" i="15"/>
  <c r="J32" i="15" s="1"/>
  <c r="J29" i="6"/>
  <c r="J32" i="6" s="1"/>
  <c r="J29" i="10"/>
  <c r="J32" i="10" s="1"/>
  <c r="X29" i="15"/>
  <c r="X32" i="15" s="1"/>
  <c r="T29" i="15"/>
  <c r="T32" i="15" s="1"/>
  <c r="P29" i="15"/>
  <c r="P32" i="15" s="1"/>
  <c r="X29" i="2"/>
  <c r="X32" i="2" s="1"/>
  <c r="T29" i="2"/>
  <c r="T32" i="2" s="1"/>
  <c r="P29" i="2"/>
  <c r="P32" i="2" s="1"/>
  <c r="X29" i="4"/>
  <c r="X32" i="4" s="1"/>
  <c r="T29" i="4"/>
  <c r="T32" i="4" s="1"/>
  <c r="P29" i="4"/>
  <c r="P32" i="4" s="1"/>
  <c r="X29" i="5"/>
  <c r="X32" i="5" s="1"/>
  <c r="T29" i="5"/>
  <c r="T32" i="5" s="1"/>
  <c r="P29" i="5"/>
  <c r="P32" i="5" s="1"/>
  <c r="X29" i="6"/>
  <c r="X32" i="6" s="1"/>
  <c r="T29" i="6"/>
  <c r="T32" i="6" s="1"/>
  <c r="P29" i="6"/>
  <c r="P32" i="6" s="1"/>
  <c r="X29" i="7"/>
  <c r="X32" i="7" s="1"/>
  <c r="T29" i="7"/>
  <c r="T32" i="7" s="1"/>
  <c r="P29" i="7"/>
  <c r="P32" i="7" s="1"/>
  <c r="X29" i="8"/>
  <c r="X32" i="8" s="1"/>
  <c r="T29" i="8"/>
  <c r="T32" i="8" s="1"/>
  <c r="P29" i="8"/>
  <c r="P32" i="8" s="1"/>
  <c r="X29" i="9"/>
  <c r="X32" i="9" s="1"/>
  <c r="T29" i="9"/>
  <c r="T32" i="9" s="1"/>
  <c r="P29" i="9"/>
  <c r="P32" i="9" s="1"/>
  <c r="X29" i="10"/>
  <c r="X32" i="10" s="1"/>
  <c r="T29" i="10"/>
  <c r="T32" i="10" s="1"/>
  <c r="P29" i="10"/>
  <c r="P32" i="10" s="1"/>
  <c r="X29" i="11"/>
  <c r="X32" i="11" s="1"/>
  <c r="T29" i="11"/>
  <c r="T32" i="11" s="1"/>
  <c r="P29" i="11"/>
  <c r="P32" i="11" s="1"/>
  <c r="X29" i="12"/>
  <c r="X32" i="12" s="1"/>
  <c r="T29" i="12"/>
  <c r="T32" i="12" s="1"/>
  <c r="P29" i="12"/>
  <c r="P32" i="12" s="1"/>
  <c r="X29" i="18"/>
  <c r="X32" i="18" s="1"/>
  <c r="T29" i="18"/>
  <c r="T32" i="18" s="1"/>
  <c r="P29" i="18"/>
  <c r="P32" i="18" s="1"/>
  <c r="X29" i="13"/>
  <c r="X32" i="13" s="1"/>
  <c r="T29" i="13"/>
  <c r="T32" i="13" s="1"/>
  <c r="P29" i="13"/>
  <c r="P32" i="13" s="1"/>
  <c r="X29" i="14"/>
  <c r="X32" i="14" s="1"/>
  <c r="T29" i="14"/>
  <c r="T32" i="14" s="1"/>
  <c r="P29" i="14"/>
  <c r="P32" i="14" s="1"/>
  <c r="U29" i="3"/>
  <c r="Q29" i="3"/>
  <c r="M29" i="3"/>
  <c r="C29" i="15"/>
  <c r="C29" i="6"/>
  <c r="C29" i="10"/>
  <c r="C29" i="13"/>
  <c r="E29" i="14"/>
  <c r="E29" i="11"/>
  <c r="E29" i="7"/>
  <c r="E29" i="2"/>
  <c r="G29" i="14"/>
  <c r="G29" i="11"/>
  <c r="G29" i="7"/>
  <c r="G29" i="2"/>
  <c r="H29" i="4"/>
  <c r="H32" i="4" s="1"/>
  <c r="H29" i="8"/>
  <c r="H32" i="8" s="1"/>
  <c r="H29" i="12"/>
  <c r="H32" i="12" s="1"/>
  <c r="L29" i="15"/>
  <c r="L32" i="15" s="1"/>
  <c r="L29" i="2"/>
  <c r="L32" i="2" s="1"/>
  <c r="L29" i="4"/>
  <c r="L32" i="4" s="1"/>
  <c r="L29" i="5"/>
  <c r="L32" i="5" s="1"/>
  <c r="L29" i="6"/>
  <c r="L32" i="6" s="1"/>
  <c r="L29" i="7"/>
  <c r="L32" i="7" s="1"/>
  <c r="L29" i="8"/>
  <c r="L32" i="8" s="1"/>
  <c r="L29" i="9"/>
  <c r="L32" i="9" s="1"/>
  <c r="L29" i="10"/>
  <c r="L32" i="10" s="1"/>
  <c r="L29" i="11"/>
  <c r="L32" i="11" s="1"/>
  <c r="L29" i="12"/>
  <c r="L32" i="12" s="1"/>
  <c r="L29" i="18"/>
  <c r="L32" i="18" s="1"/>
  <c r="L29" i="13"/>
  <c r="L32" i="13" s="1"/>
  <c r="L29" i="14"/>
  <c r="L32" i="14" s="1"/>
  <c r="D29" i="16"/>
  <c r="D32" i="16" s="1"/>
  <c r="Z29" i="3"/>
  <c r="Z32" i="3" s="1"/>
  <c r="V29" i="3"/>
  <c r="V32" i="3" s="1"/>
  <c r="R29" i="3"/>
  <c r="R32" i="3" s="1"/>
  <c r="N29" i="3"/>
  <c r="N32" i="3" s="1"/>
  <c r="J29" i="3"/>
  <c r="J32" i="3" s="1"/>
  <c r="D29" i="2"/>
  <c r="D32" i="2" s="1"/>
  <c r="D29" i="7"/>
  <c r="D32" i="7" s="1"/>
  <c r="D29" i="11"/>
  <c r="D32" i="11" s="1"/>
  <c r="D29" i="14"/>
  <c r="D32" i="14" s="1"/>
  <c r="F29" i="2"/>
  <c r="F32" i="2" s="1"/>
  <c r="F29" i="7"/>
  <c r="F32" i="7" s="1"/>
  <c r="F29" i="11"/>
  <c r="F32" i="11" s="1"/>
  <c r="F29" i="14"/>
  <c r="F32" i="14" s="1"/>
  <c r="J29" i="5"/>
  <c r="J32" i="5" s="1"/>
  <c r="J29" i="9"/>
  <c r="J32" i="9" s="1"/>
  <c r="J29" i="18"/>
  <c r="J32" i="18" s="1"/>
  <c r="C29" i="5"/>
  <c r="C29" i="9"/>
  <c r="C29" i="18"/>
  <c r="E29" i="12"/>
  <c r="E29" i="8"/>
  <c r="E29" i="4"/>
  <c r="G29" i="12"/>
  <c r="G29" i="8"/>
  <c r="G29" i="4"/>
  <c r="H29" i="2"/>
  <c r="H32" i="2" s="1"/>
  <c r="H29" i="7"/>
  <c r="H32" i="7" s="1"/>
  <c r="H29" i="11"/>
  <c r="H32" i="11" s="1"/>
  <c r="H29" i="14"/>
  <c r="H32" i="14" s="1"/>
  <c r="Y29" i="15"/>
  <c r="U29" i="15"/>
  <c r="Q29" i="15"/>
  <c r="M29" i="15"/>
  <c r="Y29" i="2"/>
  <c r="U29" i="2"/>
  <c r="Q29" i="2"/>
  <c r="M29" i="2"/>
  <c r="Y29" i="4"/>
  <c r="U29" i="4"/>
  <c r="Q29" i="4"/>
  <c r="M29" i="4"/>
  <c r="Y29" i="5"/>
  <c r="U29" i="5"/>
  <c r="Q29" i="5"/>
  <c r="M29" i="5"/>
  <c r="Y29" i="6"/>
  <c r="U29" i="6"/>
  <c r="Q29" i="6"/>
  <c r="M29" i="6"/>
  <c r="Y29" i="7"/>
  <c r="U29" i="7"/>
  <c r="Q29" i="7"/>
  <c r="M29" i="7"/>
  <c r="Y29" i="8"/>
  <c r="U29" i="8"/>
  <c r="Q29" i="8"/>
  <c r="M29" i="8"/>
  <c r="Y29" i="9"/>
  <c r="U29" i="9"/>
  <c r="Q29" i="9"/>
  <c r="M29" i="9"/>
  <c r="Y29" i="10"/>
  <c r="U29" i="10"/>
  <c r="Q29" i="10"/>
  <c r="M29" i="10"/>
  <c r="Y29" i="11"/>
  <c r="U29" i="11"/>
  <c r="Q29" i="11"/>
  <c r="M29" i="11"/>
  <c r="Y29" i="12"/>
  <c r="U29" i="12"/>
  <c r="Q29" i="12"/>
  <c r="M29" i="12"/>
  <c r="Y29" i="18"/>
  <c r="U29" i="18"/>
  <c r="Q29" i="18"/>
  <c r="M29" i="18"/>
  <c r="Y29" i="13"/>
  <c r="U29" i="13"/>
  <c r="Q29" i="13"/>
  <c r="M29" i="13"/>
  <c r="Y29" i="14"/>
  <c r="U29" i="14"/>
  <c r="Q29" i="14"/>
  <c r="M29" i="14"/>
  <c r="Z29" i="16"/>
  <c r="Z32" i="16" s="1"/>
  <c r="V29" i="16"/>
  <c r="V32" i="16" s="1"/>
  <c r="R29" i="16"/>
  <c r="R32" i="16" s="1"/>
  <c r="N29" i="16"/>
  <c r="N32" i="16" s="1"/>
  <c r="J29" i="16"/>
  <c r="J32" i="16" s="1"/>
  <c r="F29" i="3"/>
  <c r="F32" i="3" s="1"/>
  <c r="D29" i="15"/>
  <c r="D32" i="15" s="1"/>
  <c r="D29" i="6"/>
  <c r="D32" i="6" s="1"/>
  <c r="D29" i="10"/>
  <c r="D32" i="10" s="1"/>
  <c r="D29" i="13"/>
  <c r="D32" i="13" s="1"/>
  <c r="F29" i="15"/>
  <c r="F32" i="15" s="1"/>
  <c r="F29" i="6"/>
  <c r="F32" i="6" s="1"/>
  <c r="F29" i="10"/>
  <c r="F32" i="10" s="1"/>
  <c r="F29" i="13"/>
  <c r="F32" i="13" s="1"/>
  <c r="J29" i="4"/>
  <c r="J32" i="4" s="1"/>
  <c r="J29" i="8"/>
  <c r="J32" i="8" s="1"/>
  <c r="J29" i="12"/>
  <c r="J32" i="12" s="1"/>
  <c r="Z29" i="15"/>
  <c r="Z32" i="15" s="1"/>
  <c r="V29" i="15"/>
  <c r="V32" i="15" s="1"/>
  <c r="R29" i="15"/>
  <c r="R32" i="15" s="1"/>
  <c r="N29" i="15"/>
  <c r="N32" i="15" s="1"/>
  <c r="Z29" i="2"/>
  <c r="Z32" i="2" s="1"/>
  <c r="V29" i="2"/>
  <c r="V32" i="2" s="1"/>
  <c r="R29" i="2"/>
  <c r="R32" i="2" s="1"/>
  <c r="N29" i="2"/>
  <c r="N32" i="2" s="1"/>
  <c r="Z29" i="4"/>
  <c r="Z32" i="4" s="1"/>
  <c r="V29" i="4"/>
  <c r="V32" i="4" s="1"/>
  <c r="R29" i="4"/>
  <c r="R32" i="4" s="1"/>
  <c r="N29" i="4"/>
  <c r="N32" i="4" s="1"/>
  <c r="Z29" i="5"/>
  <c r="Z32" i="5" s="1"/>
  <c r="V29" i="5"/>
  <c r="V32" i="5" s="1"/>
  <c r="R29" i="5"/>
  <c r="R32" i="5" s="1"/>
  <c r="N29" i="5"/>
  <c r="N32" i="5" s="1"/>
  <c r="Z29" i="6"/>
  <c r="Z32" i="6" s="1"/>
  <c r="V29" i="6"/>
  <c r="V32" i="6" s="1"/>
  <c r="R29" i="6"/>
  <c r="R32" i="6" s="1"/>
  <c r="N29" i="6"/>
  <c r="N32" i="6" s="1"/>
  <c r="Z29" i="7"/>
  <c r="Z32" i="7" s="1"/>
  <c r="V29" i="7"/>
  <c r="V32" i="7" s="1"/>
  <c r="R29" i="7"/>
  <c r="R32" i="7" s="1"/>
  <c r="N29" i="7"/>
  <c r="N32" i="7" s="1"/>
  <c r="Z29" i="8"/>
  <c r="Z32" i="8" s="1"/>
  <c r="V29" i="8"/>
  <c r="V32" i="8" s="1"/>
  <c r="R29" i="8"/>
  <c r="R32" i="8" s="1"/>
  <c r="N29" i="8"/>
  <c r="N32" i="8" s="1"/>
  <c r="Z29" i="9"/>
  <c r="Z32" i="9" s="1"/>
  <c r="V29" i="9"/>
  <c r="V32" i="9" s="1"/>
  <c r="R29" i="9"/>
  <c r="R32" i="9" s="1"/>
  <c r="N29" i="9"/>
  <c r="N32" i="9" s="1"/>
  <c r="Z29" i="10"/>
  <c r="Z32" i="10" s="1"/>
  <c r="V29" i="10"/>
  <c r="V32" i="10" s="1"/>
  <c r="R29" i="10"/>
  <c r="R32" i="10" s="1"/>
  <c r="N29" i="10"/>
  <c r="N32" i="10" s="1"/>
  <c r="Z29" i="11"/>
  <c r="Z32" i="11" s="1"/>
  <c r="V29" i="11"/>
  <c r="V32" i="11" s="1"/>
  <c r="R29" i="11"/>
  <c r="R32" i="11" s="1"/>
  <c r="N29" i="11"/>
  <c r="N32" i="11" s="1"/>
  <c r="Z29" i="12"/>
  <c r="Z32" i="12" s="1"/>
  <c r="V29" i="12"/>
  <c r="V32" i="12" s="1"/>
  <c r="R29" i="12"/>
  <c r="R32" i="12" s="1"/>
  <c r="N29" i="12"/>
  <c r="N32" i="12" s="1"/>
  <c r="Z29" i="18"/>
  <c r="Z32" i="18" s="1"/>
  <c r="V29" i="18"/>
  <c r="V32" i="18" s="1"/>
  <c r="R29" i="18"/>
  <c r="R32" i="18" s="1"/>
  <c r="N29" i="18"/>
  <c r="N32" i="18" s="1"/>
  <c r="Z29" i="13"/>
  <c r="Z32" i="13" s="1"/>
  <c r="V29" i="13"/>
  <c r="V32" i="13" s="1"/>
  <c r="R29" i="13"/>
  <c r="R32" i="13" s="1"/>
  <c r="N29" i="13"/>
  <c r="N32" i="13" s="1"/>
  <c r="Z29" i="14"/>
  <c r="Z32" i="14" s="1"/>
  <c r="V29" i="14"/>
  <c r="V32" i="14" s="1"/>
  <c r="R29" i="14"/>
  <c r="R32" i="14" s="1"/>
  <c r="N29" i="14"/>
  <c r="N32" i="14" s="1"/>
  <c r="C29" i="4"/>
  <c r="C29" i="8"/>
  <c r="C29" i="12"/>
  <c r="E29" i="18"/>
  <c r="E29" i="9"/>
  <c r="E29" i="5"/>
  <c r="G29" i="18"/>
  <c r="G29" i="9"/>
  <c r="G29" i="5"/>
  <c r="H29" i="15"/>
  <c r="H32" i="15" s="1"/>
  <c r="H29" i="6"/>
  <c r="H32" i="6" s="1"/>
  <c r="H29" i="10"/>
  <c r="H32" i="10" s="1"/>
  <c r="H29" i="13"/>
  <c r="H32" i="13" s="1"/>
  <c r="AA17" i="1"/>
  <c r="Z17" i="1"/>
  <c r="Z25" i="1"/>
  <c r="AA25" i="1"/>
  <c r="AA21" i="1"/>
  <c r="Z21" i="1"/>
  <c r="O13" i="1"/>
  <c r="P13" i="1"/>
  <c r="Q13" i="1"/>
  <c r="R13" i="1"/>
  <c r="S13" i="1"/>
  <c r="V13" i="1"/>
  <c r="W13" i="1"/>
  <c r="X13" i="1"/>
  <c r="Y13" i="1"/>
  <c r="F13" i="1"/>
  <c r="G13" i="1"/>
  <c r="H13" i="1"/>
  <c r="I13" i="1"/>
  <c r="J13" i="1"/>
  <c r="K13" i="1"/>
  <c r="L13" i="1"/>
  <c r="M13" i="1"/>
  <c r="N13" i="1"/>
  <c r="B13" i="1"/>
  <c r="C13" i="1"/>
  <c r="D13" i="1"/>
  <c r="E13" i="1"/>
  <c r="S16" i="1"/>
  <c r="V16" i="1"/>
  <c r="W16" i="1"/>
  <c r="X16" i="1"/>
  <c r="Y16" i="1"/>
  <c r="I16" i="1"/>
  <c r="J16" i="1"/>
  <c r="K16" i="1"/>
  <c r="L16" i="1"/>
  <c r="M16" i="1"/>
  <c r="N16" i="1"/>
  <c r="O16" i="1"/>
  <c r="P16" i="1"/>
  <c r="R16" i="1"/>
  <c r="Z13" i="1" l="1"/>
  <c r="AA13" i="1"/>
  <c r="V14" i="1"/>
  <c r="W14" i="1"/>
  <c r="X14" i="1"/>
  <c r="Y14" i="1"/>
  <c r="L14" i="1"/>
  <c r="M14" i="1"/>
  <c r="N14" i="1"/>
  <c r="O14" i="1"/>
  <c r="P14" i="1"/>
  <c r="Q14" i="1"/>
  <c r="R14" i="1"/>
  <c r="S14" i="1"/>
  <c r="F14" i="1"/>
  <c r="H14" i="1"/>
  <c r="I14" i="1"/>
  <c r="J14" i="1"/>
  <c r="K14" i="1"/>
  <c r="D14" i="1"/>
  <c r="E14" i="1"/>
  <c r="B14" i="1"/>
  <c r="C14" i="1"/>
  <c r="Z14" i="1" l="1"/>
  <c r="AA14" i="1"/>
  <c r="H6" i="1" l="1"/>
  <c r="I7" i="1"/>
  <c r="I8" i="1"/>
  <c r="D9" i="10" l="1"/>
  <c r="D39" i="10" s="1"/>
  <c r="Y7" i="1" l="1"/>
  <c r="AA12" i="15" l="1"/>
  <c r="AA22" i="15"/>
  <c r="AA23" i="15"/>
  <c r="AA27" i="15" l="1"/>
  <c r="AA18" i="15"/>
  <c r="K8" i="1"/>
  <c r="K7" i="1"/>
  <c r="J6" i="1"/>
  <c r="AA29" i="15" l="1"/>
  <c r="Y8" i="1"/>
  <c r="W8" i="1"/>
  <c r="U8" i="1"/>
  <c r="S8" i="1"/>
  <c r="Q8" i="1"/>
  <c r="O8" i="1"/>
  <c r="M8" i="1"/>
  <c r="G8" i="1"/>
  <c r="C8" i="1"/>
  <c r="E8" i="1"/>
  <c r="D23" i="1"/>
  <c r="D24" i="1"/>
  <c r="E23" i="1"/>
  <c r="E24" i="1"/>
  <c r="AB12" i="15"/>
  <c r="AB18" i="15" s="1"/>
  <c r="AB12" i="14"/>
  <c r="AB12" i="13"/>
  <c r="AB12" i="18"/>
  <c r="AB12" i="12"/>
  <c r="AB12" i="11"/>
  <c r="AB12" i="10"/>
  <c r="AB12" i="9"/>
  <c r="AB12" i="8"/>
  <c r="AB12" i="7"/>
  <c r="AB12" i="6"/>
  <c r="AB12" i="5"/>
  <c r="AB12" i="4"/>
  <c r="AB12" i="2"/>
  <c r="AB12" i="3"/>
  <c r="AB12" i="16"/>
  <c r="B12" i="1"/>
  <c r="B16" i="1"/>
  <c r="B22" i="1"/>
  <c r="B23" i="1"/>
  <c r="B24" i="1"/>
  <c r="D12" i="1"/>
  <c r="D16" i="1"/>
  <c r="D22" i="1"/>
  <c r="F12" i="1"/>
  <c r="F16" i="1"/>
  <c r="F22" i="1"/>
  <c r="F23" i="1"/>
  <c r="F24" i="1"/>
  <c r="H12" i="1"/>
  <c r="H16" i="1"/>
  <c r="H22" i="1"/>
  <c r="H23" i="1"/>
  <c r="H24" i="1"/>
  <c r="J12" i="1"/>
  <c r="J18" i="1" s="1"/>
  <c r="J22" i="1"/>
  <c r="J23" i="1"/>
  <c r="J24" i="1"/>
  <c r="L12" i="1"/>
  <c r="L18" i="1" s="1"/>
  <c r="L22" i="1"/>
  <c r="L23" i="1"/>
  <c r="L24" i="1"/>
  <c r="N12" i="1"/>
  <c r="N18" i="1" s="1"/>
  <c r="N22" i="1"/>
  <c r="N23" i="1"/>
  <c r="N24" i="1"/>
  <c r="P12" i="1"/>
  <c r="P18" i="1" s="1"/>
  <c r="P22" i="1"/>
  <c r="P23" i="1"/>
  <c r="P24" i="1"/>
  <c r="R12" i="1"/>
  <c r="R18" i="1" s="1"/>
  <c r="R22" i="1"/>
  <c r="R23" i="1"/>
  <c r="R24" i="1"/>
  <c r="T18" i="1"/>
  <c r="T29" i="1" s="1"/>
  <c r="V12" i="1"/>
  <c r="V18" i="1" s="1"/>
  <c r="V22" i="1"/>
  <c r="V23" i="1"/>
  <c r="V24" i="1"/>
  <c r="X12" i="1"/>
  <c r="X18" i="1" s="1"/>
  <c r="X22" i="1"/>
  <c r="X23" i="1"/>
  <c r="X24" i="1"/>
  <c r="C22" i="1"/>
  <c r="E22" i="1"/>
  <c r="G22" i="1"/>
  <c r="I22" i="1"/>
  <c r="K22" i="1"/>
  <c r="M22" i="1"/>
  <c r="O22" i="1"/>
  <c r="Q22" i="1"/>
  <c r="S22" i="1"/>
  <c r="W22" i="1"/>
  <c r="Y22" i="1"/>
  <c r="C23" i="1"/>
  <c r="G23" i="1"/>
  <c r="I23" i="1"/>
  <c r="K23" i="1"/>
  <c r="M23" i="1"/>
  <c r="O23" i="1"/>
  <c r="Q23" i="1"/>
  <c r="S23" i="1"/>
  <c r="W23" i="1"/>
  <c r="Y23" i="1"/>
  <c r="C24" i="1"/>
  <c r="G24" i="1"/>
  <c r="I24" i="1"/>
  <c r="K24" i="1"/>
  <c r="M24" i="1"/>
  <c r="O24" i="1"/>
  <c r="Q24" i="1"/>
  <c r="S24" i="1"/>
  <c r="W24" i="1"/>
  <c r="Y24" i="1"/>
  <c r="C12" i="1"/>
  <c r="E12" i="1"/>
  <c r="G12" i="1"/>
  <c r="I12" i="1"/>
  <c r="I18" i="1" s="1"/>
  <c r="K12" i="1"/>
  <c r="K18" i="1" s="1"/>
  <c r="M12" i="1"/>
  <c r="M18" i="1" s="1"/>
  <c r="O12" i="1"/>
  <c r="O18" i="1" s="1"/>
  <c r="Q18" i="1"/>
  <c r="S12" i="1"/>
  <c r="S18" i="1" s="1"/>
  <c r="U18" i="1"/>
  <c r="W12" i="1"/>
  <c r="W18" i="1" s="1"/>
  <c r="Y12" i="1"/>
  <c r="Y18" i="1" s="1"/>
  <c r="C16" i="1"/>
  <c r="E16" i="1"/>
  <c r="G16" i="1"/>
  <c r="AA12" i="13"/>
  <c r="AA12" i="18"/>
  <c r="AA12" i="12"/>
  <c r="AA12" i="11"/>
  <c r="AA12" i="10"/>
  <c r="AA12" i="9"/>
  <c r="AA12" i="8"/>
  <c r="AA12" i="7"/>
  <c r="AA12" i="6"/>
  <c r="AA12" i="5"/>
  <c r="AA12" i="4"/>
  <c r="AA12" i="2"/>
  <c r="AA12" i="3"/>
  <c r="AA12" i="14"/>
  <c r="AB22" i="16"/>
  <c r="AB23" i="16"/>
  <c r="AB22" i="13"/>
  <c r="AB23" i="13"/>
  <c r="AB22" i="18"/>
  <c r="AB23" i="18"/>
  <c r="AB22" i="12"/>
  <c r="AB23" i="12"/>
  <c r="AB22" i="11"/>
  <c r="AB23" i="11"/>
  <c r="AB22" i="10"/>
  <c r="AB23" i="10"/>
  <c r="AB22" i="9"/>
  <c r="AB23" i="9"/>
  <c r="AB22" i="8"/>
  <c r="AB23" i="8"/>
  <c r="AB22" i="7"/>
  <c r="AB23" i="7"/>
  <c r="AB23" i="6"/>
  <c r="AB22" i="6"/>
  <c r="AB23" i="5"/>
  <c r="AB22" i="5"/>
  <c r="AB22" i="4"/>
  <c r="AB23" i="4"/>
  <c r="AB22" i="2"/>
  <c r="AB23" i="2"/>
  <c r="AB22" i="3"/>
  <c r="AB23" i="3"/>
  <c r="AB22" i="14"/>
  <c r="AB23" i="14"/>
  <c r="AB22" i="15"/>
  <c r="AB23" i="15"/>
  <c r="AA12" i="16"/>
  <c r="D9" i="8"/>
  <c r="D39" i="8" s="1"/>
  <c r="AA22" i="16"/>
  <c r="AA23" i="16"/>
  <c r="C31" i="1"/>
  <c r="D9" i="16"/>
  <c r="D39" i="16" s="1"/>
  <c r="D9" i="15"/>
  <c r="D39" i="15" s="1"/>
  <c r="D9" i="14"/>
  <c r="D39" i="14" s="1"/>
  <c r="D9" i="13"/>
  <c r="D39" i="13" s="1"/>
  <c r="D9" i="18"/>
  <c r="D39" i="18" s="1"/>
  <c r="D9" i="12"/>
  <c r="D39" i="12" s="1"/>
  <c r="D9" i="11"/>
  <c r="D39" i="11" s="1"/>
  <c r="D9" i="9"/>
  <c r="D39" i="9" s="1"/>
  <c r="D9" i="7"/>
  <c r="D39" i="7" s="1"/>
  <c r="D9" i="6"/>
  <c r="D39" i="6" s="1"/>
  <c r="D9" i="5"/>
  <c r="D39" i="5" s="1"/>
  <c r="D9" i="4"/>
  <c r="D39" i="4" s="1"/>
  <c r="D9" i="2"/>
  <c r="D39" i="2" s="1"/>
  <c r="D9" i="3"/>
  <c r="D39" i="3" s="1"/>
  <c r="E7" i="1"/>
  <c r="G7" i="1"/>
  <c r="M7" i="1"/>
  <c r="O7" i="1"/>
  <c r="Q7" i="1"/>
  <c r="S7" i="1"/>
  <c r="U7" i="1"/>
  <c r="W7" i="1"/>
  <c r="C7" i="1"/>
  <c r="L6" i="1"/>
  <c r="N6" i="1"/>
  <c r="P6" i="1"/>
  <c r="R6" i="1"/>
  <c r="T6" i="1"/>
  <c r="V6" i="1"/>
  <c r="X6" i="1"/>
  <c r="F6" i="1"/>
  <c r="D6" i="1"/>
  <c r="B6" i="1"/>
  <c r="AA22" i="14"/>
  <c r="AA23" i="14"/>
  <c r="AA22" i="13"/>
  <c r="AA23" i="13"/>
  <c r="AA22" i="18"/>
  <c r="AA23" i="18"/>
  <c r="AA22" i="12"/>
  <c r="AA23" i="12"/>
  <c r="AA22" i="10"/>
  <c r="AA23" i="10"/>
  <c r="AA22" i="9"/>
  <c r="AA23" i="9"/>
  <c r="AA22" i="8"/>
  <c r="AA23" i="8"/>
  <c r="AA22" i="7"/>
  <c r="AA23" i="7"/>
  <c r="AA22" i="6"/>
  <c r="AA23" i="6"/>
  <c r="AA22" i="5"/>
  <c r="AA23" i="5"/>
  <c r="AA22" i="4"/>
  <c r="AA23" i="4"/>
  <c r="AA22" i="2"/>
  <c r="AA23" i="2"/>
  <c r="AA22" i="3"/>
  <c r="AA23" i="3"/>
  <c r="AA22" i="11"/>
  <c r="AA23" i="11"/>
  <c r="K9" i="1"/>
  <c r="AA6" i="18"/>
  <c r="AB7" i="18"/>
  <c r="AB8" i="18"/>
  <c r="AB31" i="18"/>
  <c r="AB31" i="16"/>
  <c r="AB7" i="16"/>
  <c r="AB8" i="16"/>
  <c r="AA6" i="16"/>
  <c r="AA6" i="15"/>
  <c r="AB31" i="15"/>
  <c r="AB8" i="15"/>
  <c r="AB7" i="15"/>
  <c r="AB31" i="14"/>
  <c r="AB7" i="14"/>
  <c r="AB8" i="14"/>
  <c r="AA6" i="14"/>
  <c r="AB31" i="13"/>
  <c r="AB7" i="13"/>
  <c r="AB8" i="13"/>
  <c r="AA6" i="13"/>
  <c r="AB31" i="12"/>
  <c r="AB7" i="12"/>
  <c r="AB8" i="12"/>
  <c r="AA6" i="12"/>
  <c r="AB31" i="11"/>
  <c r="AB7" i="11"/>
  <c r="AB8" i="11"/>
  <c r="AA6" i="11"/>
  <c r="AB31" i="10"/>
  <c r="AB7" i="10"/>
  <c r="AB8" i="10"/>
  <c r="AA6" i="10"/>
  <c r="AB31" i="9"/>
  <c r="AB7" i="9"/>
  <c r="AB8" i="9"/>
  <c r="AA6" i="9"/>
  <c r="AB31" i="8"/>
  <c r="AB7" i="8"/>
  <c r="AB8" i="8"/>
  <c r="AA6" i="8"/>
  <c r="AB31" i="7"/>
  <c r="AB7" i="7"/>
  <c r="AB8" i="7"/>
  <c r="AA6" i="7"/>
  <c r="AB31" i="6"/>
  <c r="AB7" i="6"/>
  <c r="AB8" i="6"/>
  <c r="AA6" i="6"/>
  <c r="AB31" i="5"/>
  <c r="AB7" i="5"/>
  <c r="AB8" i="5"/>
  <c r="AA6" i="5"/>
  <c r="AB31" i="4"/>
  <c r="AB7" i="4"/>
  <c r="AB8" i="4"/>
  <c r="AA6" i="4"/>
  <c r="AB31" i="2"/>
  <c r="AB7" i="2"/>
  <c r="AB8" i="2"/>
  <c r="AA6" i="2"/>
  <c r="AB31" i="3"/>
  <c r="AB7" i="3"/>
  <c r="AB8" i="3"/>
  <c r="AA6" i="3"/>
  <c r="AB27" i="3" l="1"/>
  <c r="AB27" i="10"/>
  <c r="AA27" i="3"/>
  <c r="AA27" i="16"/>
  <c r="AB27" i="16"/>
  <c r="AB18" i="5"/>
  <c r="AB18" i="2"/>
  <c r="AB18" i="11"/>
  <c r="G27" i="1"/>
  <c r="L27" i="1"/>
  <c r="L29" i="1" s="1"/>
  <c r="F27" i="1"/>
  <c r="D27" i="1"/>
  <c r="Q27" i="1"/>
  <c r="Q29" i="1" s="1"/>
  <c r="Q32" i="1" s="1"/>
  <c r="I27" i="1"/>
  <c r="I29" i="1" s="1"/>
  <c r="I32" i="1" s="1"/>
  <c r="V27" i="1"/>
  <c r="V29" i="1" s="1"/>
  <c r="N27" i="1"/>
  <c r="N29" i="1" s="1"/>
  <c r="S27" i="1"/>
  <c r="S29" i="1" s="1"/>
  <c r="S32" i="1" s="1"/>
  <c r="K27" i="1"/>
  <c r="K29" i="1" s="1"/>
  <c r="K32" i="1" s="1"/>
  <c r="C27" i="1"/>
  <c r="X27" i="1"/>
  <c r="X29" i="1" s="1"/>
  <c r="P27" i="1"/>
  <c r="P29" i="1" s="1"/>
  <c r="H27" i="1"/>
  <c r="B27" i="1"/>
  <c r="W27" i="1"/>
  <c r="W29" i="1" s="1"/>
  <c r="W32" i="1" s="1"/>
  <c r="M27" i="1"/>
  <c r="M29" i="1" s="1"/>
  <c r="M32" i="1" s="1"/>
  <c r="E27" i="1"/>
  <c r="R27" i="1"/>
  <c r="R29" i="1" s="1"/>
  <c r="J27" i="1"/>
  <c r="J29" i="1" s="1"/>
  <c r="Y27" i="1"/>
  <c r="Y29" i="1" s="1"/>
  <c r="Y32" i="1" s="1"/>
  <c r="O27" i="1"/>
  <c r="O29" i="1" s="1"/>
  <c r="O32" i="1" s="1"/>
  <c r="D29" i="3"/>
  <c r="D32" i="3" s="1"/>
  <c r="AB18" i="14"/>
  <c r="AA27" i="11"/>
  <c r="AA27" i="2"/>
  <c r="AA27" i="4"/>
  <c r="AA27" i="5"/>
  <c r="AA27" i="6"/>
  <c r="AA27" i="7"/>
  <c r="AA27" i="8"/>
  <c r="AA27" i="9"/>
  <c r="AA27" i="10"/>
  <c r="AA27" i="12"/>
  <c r="AA27" i="18"/>
  <c r="AA27" i="13"/>
  <c r="AA27" i="14"/>
  <c r="AB27" i="14"/>
  <c r="AB27" i="9"/>
  <c r="AB18" i="6"/>
  <c r="AB18" i="10"/>
  <c r="AB27" i="2"/>
  <c r="AB27" i="5"/>
  <c r="AB27" i="6"/>
  <c r="AB27" i="7"/>
  <c r="AB27" i="11"/>
  <c r="AB27" i="15"/>
  <c r="AB29" i="15" s="1"/>
  <c r="AB32" i="15" s="1"/>
  <c r="AB27" i="4"/>
  <c r="AB27" i="8"/>
  <c r="AB27" i="12"/>
  <c r="AB27" i="18"/>
  <c r="AB27" i="13"/>
  <c r="AB18" i="3"/>
  <c r="U29" i="1"/>
  <c r="U32" i="1" s="1"/>
  <c r="F18" i="1"/>
  <c r="H18" i="1"/>
  <c r="C18" i="1"/>
  <c r="E18" i="1"/>
  <c r="G18" i="1"/>
  <c r="D18" i="1"/>
  <c r="B18" i="1"/>
  <c r="AA18" i="16"/>
  <c r="AA18" i="4"/>
  <c r="AA18" i="8"/>
  <c r="AA18" i="12"/>
  <c r="AB18" i="4"/>
  <c r="AB18" i="7"/>
  <c r="AB18" i="8"/>
  <c r="AA18" i="2"/>
  <c r="AA18" i="7"/>
  <c r="AA18" i="11"/>
  <c r="AB18" i="9"/>
  <c r="AB18" i="12"/>
  <c r="AA18" i="3"/>
  <c r="AA18" i="6"/>
  <c r="AA18" i="10"/>
  <c r="AA18" i="13"/>
  <c r="AB18" i="18"/>
  <c r="AA18" i="14"/>
  <c r="AA18" i="5"/>
  <c r="AA18" i="9"/>
  <c r="AA18" i="18"/>
  <c r="AB18" i="16"/>
  <c r="AB18" i="13"/>
  <c r="U9" i="1"/>
  <c r="U39" i="1" s="1"/>
  <c r="M9" i="1"/>
  <c r="AA24" i="1"/>
  <c r="Z24" i="1"/>
  <c r="AB9" i="5"/>
  <c r="O9" i="1"/>
  <c r="G9" i="1"/>
  <c r="AB9" i="7"/>
  <c r="AB9" i="9"/>
  <c r="AB9" i="2"/>
  <c r="AB9" i="12"/>
  <c r="AB9" i="10"/>
  <c r="AB9" i="15"/>
  <c r="AA7" i="1"/>
  <c r="AA31" i="1"/>
  <c r="E9" i="1"/>
  <c r="C9" i="1"/>
  <c r="AA23" i="1"/>
  <c r="AA22" i="1"/>
  <c r="S9" i="1"/>
  <c r="I9" i="1"/>
  <c r="AA16" i="1"/>
  <c r="Y9" i="1"/>
  <c r="W9" i="1"/>
  <c r="Q9" i="1"/>
  <c r="AA8" i="1"/>
  <c r="Z22" i="1"/>
  <c r="Z23" i="1"/>
  <c r="Z16" i="1"/>
  <c r="Z6" i="1"/>
  <c r="AB9" i="14"/>
  <c r="AA12" i="1"/>
  <c r="AB9" i="18"/>
  <c r="AB9" i="16"/>
  <c r="AB9" i="3"/>
  <c r="AB9" i="13"/>
  <c r="AB9" i="6"/>
  <c r="AB9" i="4"/>
  <c r="AB9" i="8"/>
  <c r="AB9" i="11"/>
  <c r="Z12" i="1"/>
  <c r="AB39" i="3" l="1"/>
  <c r="AB39" i="11"/>
  <c r="AB39" i="13"/>
  <c r="AB39" i="14"/>
  <c r="AB39" i="15"/>
  <c r="K39" i="1"/>
  <c r="Y39" i="1"/>
  <c r="C39" i="1"/>
  <c r="Q39" i="1"/>
  <c r="AB39" i="18"/>
  <c r="E39" i="1"/>
  <c r="M39" i="1"/>
  <c r="I39" i="1"/>
  <c r="AB39" i="16"/>
  <c r="G39" i="1"/>
  <c r="W39" i="1"/>
  <c r="S39" i="1"/>
  <c r="AB39" i="2"/>
  <c r="AB39" i="4"/>
  <c r="AB39" i="5"/>
  <c r="AB39" i="6"/>
  <c r="AB39" i="7"/>
  <c r="AB39" i="8"/>
  <c r="AB39" i="9"/>
  <c r="AB39" i="10"/>
  <c r="O39" i="1"/>
  <c r="AB39" i="12"/>
  <c r="AB29" i="5"/>
  <c r="AB32" i="5" s="1"/>
  <c r="AB29" i="11"/>
  <c r="AB32" i="11" s="1"/>
  <c r="AB29" i="2"/>
  <c r="AB32" i="2" s="1"/>
  <c r="AA29" i="18"/>
  <c r="AA29" i="10"/>
  <c r="AA29" i="12"/>
  <c r="AA29" i="13"/>
  <c r="AA29" i="2"/>
  <c r="AA29" i="5"/>
  <c r="AA29" i="9"/>
  <c r="AA29" i="14"/>
  <c r="AA29" i="6"/>
  <c r="AA29" i="11"/>
  <c r="AA29" i="7"/>
  <c r="AA29" i="4"/>
  <c r="AA29" i="8"/>
  <c r="AA27" i="1"/>
  <c r="Z27" i="1"/>
  <c r="AB29" i="13"/>
  <c r="AB32" i="13" s="1"/>
  <c r="AB29" i="9"/>
  <c r="AB32" i="9" s="1"/>
  <c r="AB29" i="8"/>
  <c r="AB32" i="8" s="1"/>
  <c r="AB29" i="12"/>
  <c r="AB32" i="12" s="1"/>
  <c r="AB29" i="18"/>
  <c r="AB32" i="18" s="1"/>
  <c r="AB29" i="4"/>
  <c r="AB32" i="4" s="1"/>
  <c r="AB29" i="6"/>
  <c r="AB32" i="6" s="1"/>
  <c r="AB29" i="14"/>
  <c r="AB32" i="14" s="1"/>
  <c r="AA29" i="3"/>
  <c r="AA29" i="16"/>
  <c r="AB29" i="16"/>
  <c r="AB32" i="16" s="1"/>
  <c r="AB29" i="7"/>
  <c r="AB32" i="7" s="1"/>
  <c r="AB29" i="3"/>
  <c r="AB32" i="3" s="1"/>
  <c r="AB29" i="10"/>
  <c r="AB32" i="10" s="1"/>
  <c r="F29" i="1"/>
  <c r="AA18" i="1"/>
  <c r="D29" i="1"/>
  <c r="B29" i="1"/>
  <c r="G29" i="1"/>
  <c r="G32" i="1" s="1"/>
  <c r="H29" i="1"/>
  <c r="C29" i="1"/>
  <c r="C32" i="1" s="1"/>
  <c r="E29" i="1"/>
  <c r="E32" i="1" s="1"/>
  <c r="Z18" i="1"/>
  <c r="AA9" i="1"/>
  <c r="AA39" i="1" l="1"/>
  <c r="AA29" i="1"/>
  <c r="AA32" i="1" s="1"/>
  <c r="Z29" i="1"/>
</calcChain>
</file>

<file path=xl/comments1.xml><?xml version="1.0" encoding="utf-8"?>
<comments xmlns="http://schemas.openxmlformats.org/spreadsheetml/2006/main">
  <authors>
    <author>kradair</author>
  </authors>
  <commentList>
    <comment ref="J26" authorId="0">
      <text>
        <r>
          <rPr>
            <b/>
            <sz val="8"/>
            <color indexed="81"/>
            <rFont val="Tahoma"/>
            <family val="2"/>
          </rPr>
          <t>kradair:</t>
        </r>
        <r>
          <rPr>
            <sz val="8"/>
            <color indexed="81"/>
            <rFont val="Tahoma"/>
            <family val="2"/>
          </rPr>
          <t xml:space="preserve">
.27</t>
        </r>
      </text>
    </comment>
  </commentList>
</comments>
</file>

<file path=xl/sharedStrings.xml><?xml version="1.0" encoding="utf-8"?>
<sst xmlns="http://schemas.openxmlformats.org/spreadsheetml/2006/main" count="1310" uniqueCount="119">
  <si>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</si>
  <si>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</si>
  <si>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</si>
  <si>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</si>
  <si>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</si>
  <si>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</si>
  <si>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</si>
  <si>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</si>
  <si>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</si>
  <si>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</si>
  <si>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</si>
  <si>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</si>
  <si>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YTD Total</t>
  </si>
  <si>
    <t>#</t>
  </si>
  <si>
    <t>$</t>
  </si>
  <si>
    <t xml:space="preserve">    UST</t>
  </si>
  <si>
    <t xml:space="preserve">    DOA</t>
  </si>
  <si>
    <t>Department of Corrections</t>
  </si>
  <si>
    <t>Department of Law</t>
  </si>
  <si>
    <t>Department of Administration</t>
  </si>
  <si>
    <t>Department Health and Social Services</t>
  </si>
  <si>
    <t>Office of the Governor</t>
  </si>
  <si>
    <t>Department of Revenue</t>
  </si>
  <si>
    <t>Department of Education &amp; Early Development</t>
  </si>
  <si>
    <t>Department of Labor &amp; Workforce Development</t>
  </si>
  <si>
    <t>Department of Commerce, Community &amp; Economic Development</t>
  </si>
  <si>
    <t>Department of Military &amp; Veterans Affairs</t>
  </si>
  <si>
    <t>Department of Natural Resources</t>
  </si>
  <si>
    <t>Department of Fish and Game</t>
  </si>
  <si>
    <t>Department of Public Safety</t>
  </si>
  <si>
    <t>Department of Environmental Conservation</t>
  </si>
  <si>
    <t>Department of Transportation &amp; Public Facilities</t>
  </si>
  <si>
    <t xml:space="preserve"> </t>
  </si>
  <si>
    <t>ACPE</t>
  </si>
  <si>
    <t>E-Travel fees:</t>
  </si>
  <si>
    <t xml:space="preserve">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</si>
  <si>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</si>
  <si>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Calculated Savings for E-Travel FY12</t>
  </si>
  <si>
    <t>E-Travel Cost and Savings Report - FY 2012</t>
  </si>
  <si>
    <t>E-Travel Fees</t>
  </si>
  <si>
    <t xml:space="preserve">    Number of fees</t>
  </si>
  <si>
    <t>Total Fees Paid</t>
  </si>
  <si>
    <t xml:space="preserve">    Number of Fees</t>
  </si>
  <si>
    <r>
      <t>Contract Savings Negotiated (AS/DL) -9 (</t>
    </r>
    <r>
      <rPr>
        <b/>
        <sz val="10"/>
        <rFont val="Arial"/>
        <family val="2"/>
      </rPr>
      <t>Note 1</t>
    </r>
    <r>
      <rPr>
        <sz val="10"/>
        <rFont val="Arial"/>
        <family val="2"/>
      </rPr>
      <t>)</t>
    </r>
  </si>
  <si>
    <t xml:space="preserve">   ERA Contract Savings - 9</t>
  </si>
  <si>
    <t xml:space="preserve">   Rural Carrier Contracts - B </t>
  </si>
  <si>
    <t>Hotel (Preferred and WSCA Contract)</t>
  </si>
  <si>
    <t>Rental Car Contracts (Budget, Hertz, National, Enterprise)</t>
  </si>
  <si>
    <t>Savings Calculated from Negotiated Contracts</t>
  </si>
  <si>
    <t>Group / Meeting Fares - G</t>
  </si>
  <si>
    <t>Exchanged Unused Ticket on File - XF</t>
  </si>
  <si>
    <t>Name Change for Ticket on File - XN</t>
  </si>
  <si>
    <t>Voids and Waiver Favors</t>
  </si>
  <si>
    <t xml:space="preserve">Group / Meeting Fares - G </t>
  </si>
  <si>
    <t>Savings Calculated from Managed Savings</t>
  </si>
  <si>
    <t>Hotel (Preferred and WSCA Contract) - HC</t>
  </si>
  <si>
    <t>Rental Car Contracts (Budget, Hertz, National, Enterprise) - CC</t>
  </si>
  <si>
    <t xml:space="preserve">   Rural Carrier Contracts - B</t>
  </si>
  <si>
    <t xml:space="preserve">   Delta Contract Savings - 9</t>
  </si>
  <si>
    <t xml:space="preserve">   Alaska Airlines Contract Savings - 9</t>
  </si>
  <si>
    <t>This represents the air contract percent, which varies per carrier.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</si>
  <si>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ERA (7H) contract fares - the contract fare paid compared to the lowest refundable fare.   </t>
    </r>
  </si>
  <si>
    <t xml:space="preserve">This represents only the preferred vendors on the ITB list.  </t>
  </si>
  <si>
    <t xml:space="preserve">HC – HOTEL CONTRACT </t>
  </si>
  <si>
    <t xml:space="preserve">CC – RENTAL CAR CONTRACT </t>
  </si>
  <si>
    <t>G – Group or Meeting Fare</t>
  </si>
  <si>
    <t>1 – E-CERT OR VOUCHER USED</t>
  </si>
  <si>
    <t>M – EZBIZ Mileage</t>
  </si>
  <si>
    <t>XF - Used a Ticket on File</t>
  </si>
  <si>
    <t>XN – Name Change for Ticket on File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</si>
  <si>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</si>
  <si>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</si>
  <si>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</si>
  <si>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</si>
  <si>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t>Tickets purchased with a group or meeting discount – the discount fare paid compared to
the same fare class (refundable or nonrefundable) without the discount.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</si>
  <si>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</si>
  <si>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</si>
  <si>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Hotels booked using a hotel contract discount (Preferred or WSCA) – the booked rate compared
to the federal per diem rate.</t>
  </si>
  <si>
    <t>Cars booked using a car contract (Budget or WSCA) – the booked contract rate compared to
the same car type without the discount.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</si>
  <si>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</si>
  <si>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</si>
  <si>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</si>
  <si>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</si>
  <si>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</t>
    </r>
    <r>
      <rPr>
        <sz val="11"/>
        <rFont val="Arial"/>
        <family val="2"/>
      </rPr>
      <t xml:space="preserve"> – Western States Contracting Alliance – provides a means by which 
      participating states can join together in cooperative multi-state contracting</t>
    </r>
  </si>
  <si>
    <r>
      <t xml:space="preserve">Contract Savings Negotiated Only (AS/DL) - 9  </t>
    </r>
    <r>
      <rPr>
        <b/>
        <sz val="10"/>
        <rFont val="Arial"/>
        <family val="2"/>
      </rPr>
      <t>(Note 1</t>
    </r>
    <r>
      <rPr>
        <sz val="10"/>
        <rFont val="Arial"/>
        <family val="2"/>
      </rPr>
      <t>)</t>
    </r>
  </si>
  <si>
    <t xml:space="preserve">   Contract Savings ERA - 9</t>
  </si>
  <si>
    <r>
      <t>ERA &amp; Rural Carrier Contracts - B               (</t>
    </r>
    <r>
      <rPr>
        <b/>
        <sz val="10"/>
        <rFont val="Arial"/>
        <family val="2"/>
      </rPr>
      <t>Note 2</t>
    </r>
    <r>
      <rPr>
        <sz val="10"/>
        <rFont val="Arial"/>
        <family val="2"/>
      </rPr>
      <t>)</t>
    </r>
  </si>
  <si>
    <r>
      <rPr>
        <b/>
        <sz val="8"/>
        <rFont val="Arial"/>
        <family val="2"/>
      </rPr>
      <t>Note 3:</t>
    </r>
    <r>
      <rPr>
        <sz val="8"/>
        <rFont val="Arial"/>
        <family val="2"/>
      </rPr>
      <t xml:space="preserve"> Calculated Savings plus Managed Savings</t>
    </r>
  </si>
  <si>
    <t>Net Calculated (Cost) or Benefit from E-Travel Use (Note 4)</t>
  </si>
  <si>
    <r>
      <rPr>
        <b/>
        <sz val="8"/>
        <rFont val="Arial"/>
        <family val="2"/>
      </rPr>
      <t>Note 1:</t>
    </r>
    <r>
      <rPr>
        <sz val="8"/>
        <rFont val="Arial"/>
        <family val="2"/>
      </rPr>
      <t xml:space="preserve"> Combined AS/DL totals Jul-Dec.  The Alaska Airlines contract provides a negotiated percentage discount off all published fares. The % discount is attributed to E-Travel savings.</t>
    </r>
  </si>
  <si>
    <r>
      <rPr>
        <b/>
        <sz val="8"/>
        <rFont val="Arial"/>
        <family val="2"/>
      </rPr>
      <t>Note 1:</t>
    </r>
    <r>
      <rPr>
        <sz val="8"/>
        <rFont val="Arial"/>
        <family val="2"/>
      </rPr>
      <t xml:space="preserve"> Combined AS/DL totals  Jul-Dec. The Alaska Airlines contract provides a negotiated percentage discount off all published fares. The % discount is attributed to E-Travel savings.</t>
    </r>
  </si>
  <si>
    <r>
      <t>Note 1:</t>
    </r>
    <r>
      <rPr>
        <sz val="8"/>
        <rFont val="Arial"/>
        <family val="2"/>
      </rPr>
      <t xml:space="preserve"> Combined AS/DL totals  Jul-Dec. The Alaska Airlines contract provides a negotiated percentage discount off all published fares. The % discount is attributed to E-Travel savings.</t>
    </r>
  </si>
  <si>
    <r>
      <t>ERA &amp; Rural Carrier Contracts - B   (</t>
    </r>
    <r>
      <rPr>
        <b/>
        <sz val="10"/>
        <rFont val="Arial"/>
        <family val="2"/>
      </rPr>
      <t>Note 2</t>
    </r>
    <r>
      <rPr>
        <sz val="10"/>
        <rFont val="Arial"/>
        <family val="2"/>
      </rPr>
      <t>)</t>
    </r>
  </si>
  <si>
    <t>Contract Savings - Other</t>
  </si>
  <si>
    <t>Total Air Savings Reported by USTravel (Note 3)</t>
  </si>
  <si>
    <t>Savings Calculated from Other Savings</t>
  </si>
  <si>
    <t>Total Air Savings Reported by USTravel  (Note 3)</t>
  </si>
  <si>
    <t>Contract Savings - Air</t>
  </si>
  <si>
    <t>Managed Savings - Air</t>
  </si>
  <si>
    <t>Savings Calculated from Managed Savings - Air</t>
  </si>
  <si>
    <t>Savings Calculated from Negotiated Contracts - Air</t>
  </si>
  <si>
    <t>Total Air Spend</t>
  </si>
  <si>
    <r>
      <rPr>
        <b/>
        <sz val="8"/>
        <rFont val="Arial"/>
        <family val="2"/>
      </rPr>
      <t>Note 4:</t>
    </r>
    <r>
      <rPr>
        <sz val="8"/>
        <rFont val="Arial"/>
        <family val="2"/>
      </rPr>
      <t xml:space="preserve"> The Contract (Air/Other) plus Managed Savings less E-Travel Fees</t>
    </r>
  </si>
  <si>
    <r>
      <t>Note 4:</t>
    </r>
    <r>
      <rPr>
        <sz val="8"/>
        <rFont val="Arial"/>
        <family val="2"/>
      </rPr>
      <t xml:space="preserve"> The Contract (Air/Other) plus Managed Savings less E-Travel Fees</t>
    </r>
  </si>
  <si>
    <t xml:space="preserve">   Reported Air Savings / Total Air Spend</t>
  </si>
  <si>
    <t>Reported Air Savings / Total Air Spend</t>
  </si>
  <si>
    <t>CONTRACT SAVINGS - Air</t>
  </si>
  <si>
    <t xml:space="preserve">9 – AIR Contract (AS, DL &amp; 7H) </t>
  </si>
  <si>
    <t>B – RURAL CARRIER CONTRACTS (PREFERRED NON-GDS)</t>
  </si>
  <si>
    <t>MANAGED SAVINGS - AIR</t>
  </si>
  <si>
    <t>VOIDS and WAIVER FAVORS</t>
  </si>
  <si>
    <t xml:space="preserve">Non-refundable tickets that USTravel was able to refund by negotiating with the airline.   </t>
  </si>
  <si>
    <t>CONTRACT SAVING - OTHER</t>
  </si>
  <si>
    <t>USTRAVEL COST REPORT CODES</t>
  </si>
  <si>
    <t>E-Certificate or Voucher Used - 1</t>
  </si>
  <si>
    <t>EZBIZ Mileage Tickets - M</t>
  </si>
  <si>
    <r>
      <rPr>
        <b/>
        <sz val="8"/>
        <rFont val="Arial"/>
        <family val="2"/>
      </rPr>
      <t>Note 2:</t>
    </r>
    <r>
      <rPr>
        <sz val="8"/>
        <rFont val="Arial"/>
        <family val="2"/>
      </rPr>
      <t xml:space="preserve"> Combined ERA &amp; Non-GDS Rural Totals Jul-Dec / ERA moved to code 9 Carrier</t>
    </r>
  </si>
  <si>
    <r>
      <rPr>
        <b/>
        <sz val="8"/>
        <rFont val="Arial"/>
        <family val="2"/>
      </rPr>
      <t>Note 2:</t>
    </r>
    <r>
      <rPr>
        <sz val="8"/>
        <rFont val="Arial"/>
        <family val="2"/>
      </rPr>
      <t xml:space="preserve"> Combined ERA &amp; Non-GDS Rural Totals Jul-Dec / ERA moved to code 9 carrier</t>
    </r>
  </si>
  <si>
    <r>
      <t>Note 2:</t>
    </r>
    <r>
      <rPr>
        <sz val="8"/>
        <rFont val="Arial"/>
        <family val="2"/>
      </rPr>
      <t xml:space="preserve"> Combined ERA &amp; Non-GDS Rural Totals Jul-Dec / ERA moved to code 9 carrier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</si>
</sst>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6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3" fontId="0" fillId="0" borderId="0" xfId="0" applyNumberFormat="1"/>
    <xf numFmtId="3" fontId="0" fillId="0" borderId="1" xfId="0" applyNumberFormat="1" applyFill="1" applyBorder="1"/>
    <xf numFmtId="3" fontId="0" fillId="0" borderId="0" xfId="0" applyNumberFormat="1" applyFill="1"/>
    <xf numFmtId="3" fontId="0" fillId="2" borderId="0" xfId="0" applyNumberFormat="1" applyFill="1"/>
    <xf numFmtId="3" fontId="0" fillId="0" borderId="0" xfId="0" applyNumberFormat="1" applyFill="1" applyBorder="1"/>
    <xf numFmtId="3" fontId="1" fillId="2" borderId="2" xfId="0" applyNumberFormat="1" applyFont="1" applyFill="1" applyBorder="1"/>
    <xf numFmtId="3" fontId="0" fillId="0" borderId="2" xfId="0" applyNumberFormat="1" applyFill="1" applyBorder="1"/>
    <xf numFmtId="3" fontId="0" fillId="2" borderId="2" xfId="0" applyNumberFormat="1" applyFill="1" applyBorder="1"/>
    <xf numFmtId="3" fontId="0" fillId="0" borderId="1" xfId="0" applyNumberFormat="1" applyBorder="1"/>
    <xf numFmtId="9" fontId="0" fillId="0" borderId="0" xfId="1" applyFont="1"/>
    <xf numFmtId="3" fontId="0" fillId="0" borderId="0" xfId="0" applyNumberFormat="1" applyFill="1" applyAlignment="1">
      <alignment horizontal="center"/>
    </xf>
    <xf numFmtId="9" fontId="0" fillId="0" borderId="0" xfId="1" applyFont="1" applyFill="1"/>
    <xf numFmtId="0" fontId="0" fillId="0" borderId="0" xfId="0" applyFill="1"/>
    <xf numFmtId="3" fontId="2" fillId="0" borderId="0" xfId="0" applyNumberFormat="1" applyFont="1" applyFill="1"/>
    <xf numFmtId="0" fontId="3" fillId="0" borderId="0" xfId="0" applyFont="1" applyFill="1"/>
    <xf numFmtId="3" fontId="2" fillId="0" borderId="0" xfId="0" applyNumberFormat="1" applyFont="1" applyFill="1" applyBorder="1"/>
    <xf numFmtId="3" fontId="0" fillId="2" borderId="0" xfId="0" applyNumberFormat="1" applyFill="1" applyBorder="1"/>
    <xf numFmtId="0" fontId="6" fillId="0" borderId="0" xfId="0" applyFont="1" applyFill="1"/>
    <xf numFmtId="0" fontId="1" fillId="0" borderId="0" xfId="0" applyFont="1" applyFill="1"/>
    <xf numFmtId="0" fontId="4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Fill="1"/>
    <xf numFmtId="3" fontId="1" fillId="3" borderId="0" xfId="0" applyNumberFormat="1" applyFont="1" applyFill="1" applyBorder="1"/>
    <xf numFmtId="0" fontId="1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9" fillId="0" borderId="0" xfId="0" applyFont="1"/>
    <xf numFmtId="0" fontId="0" fillId="0" borderId="1" xfId="0" applyBorder="1"/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5" fillId="0" borderId="4" xfId="0" applyFont="1" applyFill="1" applyBorder="1"/>
    <xf numFmtId="0" fontId="5" fillId="0" borderId="1" xfId="0" applyFont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0" fillId="5" borderId="0" xfId="0" applyNumberFormat="1" applyFill="1" applyAlignment="1">
      <alignment horizontal="center"/>
    </xf>
    <xf numFmtId="3" fontId="0" fillId="5" borderId="0" xfId="0" applyNumberFormat="1" applyFill="1"/>
    <xf numFmtId="3" fontId="0" fillId="5" borderId="1" xfId="0" applyNumberFormat="1" applyFill="1" applyBorder="1"/>
    <xf numFmtId="3" fontId="0" fillId="5" borderId="0" xfId="0" applyNumberFormat="1" applyFill="1" applyBorder="1"/>
    <xf numFmtId="3" fontId="0" fillId="5" borderId="3" xfId="0" applyNumberFormat="1" applyFill="1" applyBorder="1"/>
    <xf numFmtId="3" fontId="0" fillId="5" borderId="2" xfId="0" applyNumberFormat="1" applyFill="1" applyBorder="1"/>
    <xf numFmtId="0" fontId="0" fillId="5" borderId="0" xfId="0" applyFill="1" applyBorder="1"/>
    <xf numFmtId="3" fontId="5" fillId="5" borderId="0" xfId="0" applyNumberFormat="1" applyFont="1" applyFill="1" applyBorder="1"/>
    <xf numFmtId="3" fontId="5" fillId="5" borderId="4" xfId="0" applyNumberFormat="1" applyFont="1" applyFill="1" applyBorder="1"/>
    <xf numFmtId="6" fontId="5" fillId="5" borderId="4" xfId="0" applyNumberFormat="1" applyFont="1" applyFill="1" applyBorder="1"/>
    <xf numFmtId="0" fontId="0" fillId="5" borderId="0" xfId="0" applyFill="1"/>
    <xf numFmtId="3" fontId="0" fillId="4" borderId="0" xfId="0" applyNumberFormat="1" applyFill="1" applyAlignment="1">
      <alignment horizontal="center"/>
    </xf>
    <xf numFmtId="3" fontId="0" fillId="4" borderId="0" xfId="0" applyNumberFormat="1" applyFill="1"/>
    <xf numFmtId="3" fontId="0" fillId="4" borderId="1" xfId="0" applyNumberFormat="1" applyFill="1" applyBorder="1"/>
    <xf numFmtId="3" fontId="0" fillId="4" borderId="0" xfId="0" applyNumberFormat="1" applyFill="1" applyBorder="1"/>
    <xf numFmtId="3" fontId="0" fillId="4" borderId="3" xfId="0" applyNumberFormat="1" applyFill="1" applyBorder="1"/>
    <xf numFmtId="3" fontId="0" fillId="4" borderId="2" xfId="0" applyNumberFormat="1" applyFill="1" applyBorder="1"/>
    <xf numFmtId="3" fontId="5" fillId="4" borderId="4" xfId="0" applyNumberFormat="1" applyFont="1" applyFill="1" applyBorder="1"/>
    <xf numFmtId="6" fontId="5" fillId="4" borderId="4" xfId="0" applyNumberFormat="1" applyFont="1" applyFill="1" applyBorder="1"/>
    <xf numFmtId="0" fontId="0" fillId="4" borderId="0" xfId="0" applyFill="1" applyBorder="1"/>
    <xf numFmtId="3" fontId="5" fillId="4" borderId="0" xfId="0" applyNumberFormat="1" applyFont="1" applyFill="1" applyBorder="1"/>
    <xf numFmtId="6" fontId="5" fillId="5" borderId="0" xfId="0" applyNumberFormat="1" applyFont="1" applyFill="1" applyBorder="1"/>
    <xf numFmtId="6" fontId="5" fillId="4" borderId="1" xfId="0" applyNumberFormat="1" applyFont="1" applyFill="1" applyBorder="1"/>
    <xf numFmtId="6" fontId="5" fillId="4" borderId="0" xfId="0" applyNumberFormat="1" applyFont="1" applyFill="1" applyBorder="1"/>
    <xf numFmtId="6" fontId="5" fillId="0" borderId="1" xfId="0" applyNumberFormat="1" applyFont="1" applyBorder="1"/>
    <xf numFmtId="3" fontId="5" fillId="0" borderId="0" xfId="0" applyNumberFormat="1" applyFont="1" applyFill="1"/>
    <xf numFmtId="3" fontId="5" fillId="0" borderId="0" xfId="0" applyNumberFormat="1" applyFont="1"/>
    <xf numFmtId="3" fontId="0" fillId="6" borderId="1" xfId="0" applyNumberFormat="1" applyFill="1" applyBorder="1"/>
    <xf numFmtId="0" fontId="5" fillId="0" borderId="4" xfId="0" applyFont="1" applyBorder="1"/>
    <xf numFmtId="3" fontId="5" fillId="0" borderId="4" xfId="0" applyNumberFormat="1" applyFont="1" applyBorder="1"/>
    <xf numFmtId="3" fontId="5" fillId="0" borderId="4" xfId="0" applyNumberFormat="1" applyFont="1" applyFill="1" applyBorder="1"/>
    <xf numFmtId="3" fontId="0" fillId="4" borderId="2" xfId="0" applyNumberFormat="1" applyFill="1" applyBorder="1" applyAlignment="1">
      <alignment horizontal="center"/>
    </xf>
    <xf numFmtId="9" fontId="1" fillId="0" borderId="0" xfId="1" applyFill="1"/>
    <xf numFmtId="0" fontId="5" fillId="0" borderId="0" xfId="0" applyFont="1" applyBorder="1"/>
    <xf numFmtId="3" fontId="5" fillId="0" borderId="0" xfId="0" applyNumberFormat="1" applyFont="1" applyBorder="1"/>
    <xf numFmtId="6" fontId="5" fillId="0" borderId="0" xfId="0" applyNumberFormat="1" applyFont="1" applyFill="1" applyBorder="1"/>
    <xf numFmtId="3" fontId="0" fillId="7" borderId="1" xfId="0" applyNumberFormat="1" applyFill="1" applyBorder="1"/>
    <xf numFmtId="6" fontId="5" fillId="0" borderId="4" xfId="0" applyNumberFormat="1" applyFont="1" applyBorder="1"/>
    <xf numFmtId="6" fontId="5" fillId="0" borderId="0" xfId="0" applyNumberFormat="1" applyFont="1"/>
    <xf numFmtId="0" fontId="3" fillId="0" borderId="0" xfId="0" applyFont="1"/>
    <xf numFmtId="0" fontId="1" fillId="0" borderId="0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indent="4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2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 indent="4"/>
    </xf>
    <xf numFmtId="38" fontId="5" fillId="5" borderId="0" xfId="0" applyNumberFormat="1" applyFont="1" applyFill="1" applyBorder="1"/>
    <xf numFmtId="38" fontId="5" fillId="4" borderId="0" xfId="0" applyNumberFormat="1" applyFont="1" applyFill="1" applyBorder="1"/>
    <xf numFmtId="38" fontId="5" fillId="0" borderId="0" xfId="0" applyNumberFormat="1" applyFont="1" applyFill="1" applyBorder="1"/>
    <xf numFmtId="6" fontId="5" fillId="3" borderId="0" xfId="0" applyNumberFormat="1" applyFont="1" applyFill="1"/>
    <xf numFmtId="38" fontId="5" fillId="5" borderId="0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Border="1"/>
    <xf numFmtId="0" fontId="8" fillId="0" borderId="0" xfId="0" applyFont="1" applyFill="1"/>
    <xf numFmtId="0" fontId="1" fillId="6" borderId="1" xfId="0" applyFont="1" applyFill="1" applyBorder="1"/>
    <xf numFmtId="0" fontId="0" fillId="6" borderId="1" xfId="0" applyFill="1" applyBorder="1"/>
    <xf numFmtId="0" fontId="1" fillId="7" borderId="1" xfId="0" applyFont="1" applyFill="1" applyBorder="1"/>
    <xf numFmtId="0" fontId="0" fillId="7" borderId="1" xfId="0" applyFill="1" applyBorder="1"/>
    <xf numFmtId="3" fontId="0" fillId="3" borderId="0" xfId="0" applyNumberFormat="1" applyFill="1" applyBorder="1"/>
    <xf numFmtId="0" fontId="0" fillId="0" borderId="4" xfId="0" applyBorder="1"/>
    <xf numFmtId="3" fontId="0" fillId="0" borderId="4" xfId="0" applyNumberFormat="1" applyFill="1" applyBorder="1"/>
    <xf numFmtId="0" fontId="0" fillId="0" borderId="4" xfId="0" applyFill="1" applyBorder="1"/>
    <xf numFmtId="0" fontId="0" fillId="5" borderId="4" xfId="0" applyFill="1" applyBorder="1"/>
    <xf numFmtId="0" fontId="5" fillId="0" borderId="3" xfId="0" applyFont="1" applyBorder="1"/>
    <xf numFmtId="0" fontId="0" fillId="0" borderId="3" xfId="0" applyFill="1" applyBorder="1"/>
    <xf numFmtId="0" fontId="0" fillId="5" borderId="3" xfId="0" applyFill="1" applyBorder="1"/>
    <xf numFmtId="0" fontId="5" fillId="5" borderId="4" xfId="0" applyFont="1" applyFill="1" applyBorder="1"/>
    <xf numFmtId="0" fontId="5" fillId="4" borderId="4" xfId="0" applyFont="1" applyFill="1" applyBorder="1"/>
    <xf numFmtId="0" fontId="5" fillId="6" borderId="5" xfId="0" applyFont="1" applyFill="1" applyBorder="1" applyAlignment="1">
      <alignment wrapText="1"/>
    </xf>
    <xf numFmtId="3" fontId="5" fillId="6" borderId="5" xfId="0" applyNumberFormat="1" applyFont="1" applyFill="1" applyBorder="1" applyAlignment="1">
      <alignment vertical="center" wrapText="1"/>
    </xf>
    <xf numFmtId="6" fontId="5" fillId="6" borderId="5" xfId="0" applyNumberFormat="1" applyFont="1" applyFill="1" applyBorder="1" applyAlignment="1">
      <alignment vertical="center" wrapText="1"/>
    </xf>
    <xf numFmtId="6" fontId="0" fillId="0" borderId="0" xfId="0" applyNumberFormat="1"/>
    <xf numFmtId="0" fontId="5" fillId="0" borderId="1" xfId="0" applyFont="1" applyFill="1" applyBorder="1"/>
    <xf numFmtId="0" fontId="0" fillId="0" borderId="1" xfId="0" applyFill="1" applyBorder="1"/>
    <xf numFmtId="9" fontId="5" fillId="0" borderId="1" xfId="1" applyFont="1" applyFill="1" applyBorder="1"/>
    <xf numFmtId="0" fontId="1" fillId="0" borderId="1" xfId="0" applyFont="1" applyFill="1" applyBorder="1"/>
    <xf numFmtId="9" fontId="0" fillId="5" borderId="1" xfId="1" applyFont="1" applyFill="1" applyBorder="1"/>
    <xf numFmtId="9" fontId="0" fillId="0" borderId="1" xfId="1" applyFont="1" applyFill="1" applyBorder="1"/>
    <xf numFmtId="9" fontId="0" fillId="4" borderId="1" xfId="1" applyFont="1" applyFill="1" applyBorder="1"/>
    <xf numFmtId="9" fontId="5" fillId="0" borderId="1" xfId="1" applyFont="1" applyBorder="1"/>
    <xf numFmtId="38" fontId="0" fillId="4" borderId="0" xfId="0" applyNumberFormat="1" applyFill="1"/>
    <xf numFmtId="38" fontId="0" fillId="5" borderId="0" xfId="0" applyNumberFormat="1" applyFill="1"/>
    <xf numFmtId="6" fontId="0" fillId="6" borderId="1" xfId="0" applyNumberFormat="1" applyFill="1" applyBorder="1"/>
    <xf numFmtId="6" fontId="0" fillId="7" borderId="1" xfId="0" applyNumberFormat="1" applyFill="1" applyBorder="1"/>
    <xf numFmtId="38" fontId="0" fillId="2" borderId="0" xfId="0" applyNumberFormat="1" applyFill="1" applyBorder="1"/>
    <xf numFmtId="38" fontId="0" fillId="3" borderId="0" xfId="0" applyNumberFormat="1" applyFill="1" applyBorder="1"/>
    <xf numFmtId="38" fontId="0" fillId="4" borderId="0" xfId="0" applyNumberFormat="1" applyFill="1" applyBorder="1"/>
    <xf numFmtId="6" fontId="5" fillId="0" borderId="4" xfId="0" applyNumberFormat="1" applyFont="1" applyFill="1" applyBorder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38" fontId="0" fillId="0" borderId="0" xfId="0" applyNumberFormat="1" applyFill="1"/>
    <xf numFmtId="3" fontId="5" fillId="4" borderId="0" xfId="0" applyNumberFormat="1" applyFont="1" applyFill="1"/>
    <xf numFmtId="6" fontId="5" fillId="4" borderId="0" xfId="0" applyNumberFormat="1" applyFont="1" applyFill="1"/>
    <xf numFmtId="3" fontId="5" fillId="4" borderId="1" xfId="0" applyNumberFormat="1" applyFont="1" applyFill="1" applyBorder="1"/>
    <xf numFmtId="9" fontId="5" fillId="4" borderId="1" xfId="1" applyFont="1" applyFill="1" applyBorder="1"/>
    <xf numFmtId="9" fontId="0" fillId="4" borderId="0" xfId="1" applyFont="1" applyFill="1"/>
    <xf numFmtId="9" fontId="1" fillId="4" borderId="0" xfId="1" applyFill="1"/>
    <xf numFmtId="0" fontId="0" fillId="0" borderId="2" xfId="0" applyBorder="1"/>
    <xf numFmtId="0" fontId="1" fillId="0" borderId="2" xfId="0" applyFont="1" applyBorder="1"/>
    <xf numFmtId="6" fontId="0" fillId="0" borderId="0" xfId="0" applyNumberFormat="1" applyFill="1"/>
    <xf numFmtId="3" fontId="0" fillId="5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4" borderId="0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3"/>
  <sheetViews>
    <sheetView topLeftCell="AM1" workbookViewId="0">
      <selection activeCell="J47" sqref="J1:BD47"/>
    </sheetView>
  </sheetViews>
  <sheetFormatPr defaultRowHeight="12.75" x14ac:dyDescent="0.2"/>
  <cols>
    <col min="1" max="1" width="92.5703125" customWidth="1"/>
  </cols>
  <sheetData>
    <row r="1" spans="1:1" ht="15" x14ac:dyDescent="0.2">
      <c r="A1" s="134" t="s">
        <v>113</v>
      </c>
    </row>
    <row r="2" spans="1:1" ht="15" x14ac:dyDescent="0.25">
      <c r="A2" s="27"/>
    </row>
    <row r="3" spans="1:1" ht="15" x14ac:dyDescent="0.25">
      <c r="A3" s="82" t="s">
        <v>106</v>
      </c>
    </row>
    <row r="4" spans="1:1" ht="14.25" x14ac:dyDescent="0.2">
      <c r="A4" s="83"/>
    </row>
    <row r="5" spans="1:1" ht="15" x14ac:dyDescent="0.25">
      <c r="A5" s="27" t="s">
        <v>107</v>
      </c>
    </row>
    <row r="6" spans="1:1" ht="14.25" x14ac:dyDescent="0.2">
      <c r="A6" s="83" t="s">
        <v>60</v>
      </c>
    </row>
    <row r="7" spans="1:1" ht="29.25" x14ac:dyDescent="0.2">
      <c r="A7" s="89" t="s">
        <v>73</v>
      </c>
    </row>
    <row r="8" spans="1:1" ht="15" x14ac:dyDescent="0.25">
      <c r="A8" s="84" t="s">
        <v>61</v>
      </c>
    </row>
    <row r="9" spans="1:1" ht="14.25" x14ac:dyDescent="0.2">
      <c r="A9" s="83"/>
    </row>
    <row r="10" spans="1:1" ht="15" x14ac:dyDescent="0.25">
      <c r="A10" s="27" t="s">
        <v>108</v>
      </c>
    </row>
    <row r="11" spans="1:1" ht="14.25" x14ac:dyDescent="0.2">
      <c r="A11" s="83" t="s">
        <v>62</v>
      </c>
    </row>
    <row r="12" spans="1:1" ht="29.25" x14ac:dyDescent="0.2">
      <c r="A12" s="89" t="s">
        <v>72</v>
      </c>
    </row>
    <row r="13" spans="1:1" ht="14.25" x14ac:dyDescent="0.2">
      <c r="A13" s="83"/>
    </row>
    <row r="14" spans="1:1" ht="14.25" x14ac:dyDescent="0.2">
      <c r="A14" s="83"/>
    </row>
    <row r="15" spans="1:1" ht="15" x14ac:dyDescent="0.25">
      <c r="A15" s="82" t="s">
        <v>109</v>
      </c>
    </row>
    <row r="16" spans="1:1" ht="14.25" x14ac:dyDescent="0.2">
      <c r="A16" s="83"/>
    </row>
    <row r="17" spans="1:1" ht="15" x14ac:dyDescent="0.25">
      <c r="A17" s="27" t="s">
        <v>65</v>
      </c>
    </row>
    <row r="18" spans="1:1" ht="28.5" x14ac:dyDescent="0.2">
      <c r="A18" s="88" t="s">
        <v>74</v>
      </c>
    </row>
    <row r="19" spans="1:1" ht="14.25" x14ac:dyDescent="0.2">
      <c r="A19" s="83"/>
    </row>
    <row r="20" spans="1:1" ht="15" x14ac:dyDescent="0.25">
      <c r="A20" s="27" t="s">
        <v>66</v>
      </c>
    </row>
    <row r="21" spans="1:1" ht="28.5" x14ac:dyDescent="0.2">
      <c r="A21" s="88" t="s">
        <v>75</v>
      </c>
    </row>
    <row r="22" spans="1:1" ht="14.25" x14ac:dyDescent="0.2">
      <c r="A22" s="83"/>
    </row>
    <row r="23" spans="1:1" ht="15" x14ac:dyDescent="0.25">
      <c r="A23" s="27" t="s">
        <v>67</v>
      </c>
    </row>
    <row r="24" spans="1:1" ht="42.75" x14ac:dyDescent="0.2">
      <c r="A24" s="88" t="s">
        <v>76</v>
      </c>
    </row>
    <row r="25" spans="1:1" ht="14.25" x14ac:dyDescent="0.2">
      <c r="A25" s="83"/>
    </row>
    <row r="26" spans="1:1" ht="15" x14ac:dyDescent="0.25">
      <c r="A26" s="27" t="s">
        <v>68</v>
      </c>
    </row>
    <row r="27" spans="1:1" ht="28.5" x14ac:dyDescent="0.2">
      <c r="A27" s="88" t="s">
        <v>79</v>
      </c>
    </row>
    <row r="28" spans="1:1" ht="14.25" x14ac:dyDescent="0.2">
      <c r="A28" s="83"/>
    </row>
    <row r="29" spans="1:1" ht="15" x14ac:dyDescent="0.25">
      <c r="A29" s="27" t="s">
        <v>69</v>
      </c>
    </row>
    <row r="30" spans="1:1" ht="28.5" x14ac:dyDescent="0.2">
      <c r="A30" s="88" t="s">
        <v>80</v>
      </c>
    </row>
    <row r="31" spans="1:1" ht="14.25" x14ac:dyDescent="0.2">
      <c r="A31" s="88"/>
    </row>
    <row r="32" spans="1:1" ht="15" x14ac:dyDescent="0.25">
      <c r="A32" s="87" t="s">
        <v>110</v>
      </c>
    </row>
    <row r="33" spans="1:1" ht="14.25" x14ac:dyDescent="0.2">
      <c r="A33" s="88" t="s">
        <v>111</v>
      </c>
    </row>
    <row r="34" spans="1:1" ht="14.25" x14ac:dyDescent="0.2">
      <c r="A34" s="88"/>
    </row>
    <row r="35" spans="1:1" ht="14.25" x14ac:dyDescent="0.2">
      <c r="A35" s="88"/>
    </row>
    <row r="36" spans="1:1" ht="15" x14ac:dyDescent="0.25">
      <c r="A36" s="133" t="s">
        <v>112</v>
      </c>
    </row>
    <row r="37" spans="1:1" ht="15.75" customHeight="1" x14ac:dyDescent="0.25">
      <c r="A37" s="87"/>
    </row>
    <row r="38" spans="1:1" ht="15.75" customHeight="1" x14ac:dyDescent="0.25">
      <c r="A38" s="27" t="s">
        <v>63</v>
      </c>
    </row>
    <row r="39" spans="1:1" ht="30" customHeight="1" x14ac:dyDescent="0.2">
      <c r="A39" s="88" t="s">
        <v>77</v>
      </c>
    </row>
    <row r="40" spans="1:1" ht="15.75" customHeight="1" x14ac:dyDescent="0.25">
      <c r="A40" s="27"/>
    </row>
    <row r="41" spans="1:1" ht="15.75" customHeight="1" x14ac:dyDescent="0.25">
      <c r="A41" s="27" t="s">
        <v>64</v>
      </c>
    </row>
    <row r="42" spans="1:1" ht="29.25" customHeight="1" x14ac:dyDescent="0.2">
      <c r="A42" s="88" t="s">
        <v>78</v>
      </c>
    </row>
    <row r="43" spans="1:1" ht="15.75" customHeight="1" x14ac:dyDescent="0.25">
      <c r="A43" s="87"/>
    </row>
    <row r="44" spans="1:1" ht="14.25" x14ac:dyDescent="0.2">
      <c r="A44" s="83"/>
    </row>
    <row r="45" spans="1:1" ht="15" x14ac:dyDescent="0.25">
      <c r="A45" s="82" t="s">
        <v>70</v>
      </c>
    </row>
    <row r="46" spans="1:1" ht="15" x14ac:dyDescent="0.25">
      <c r="A46" s="27"/>
    </row>
    <row r="47" spans="1:1" ht="15" x14ac:dyDescent="0.25">
      <c r="A47" s="84" t="s">
        <v>71</v>
      </c>
    </row>
    <row r="48" spans="1:1" ht="14.25" x14ac:dyDescent="0.2">
      <c r="A48" s="86"/>
    </row>
    <row r="49" spans="1:1" ht="43.5" x14ac:dyDescent="0.2">
      <c r="A49" s="89" t="s">
        <v>81</v>
      </c>
    </row>
    <row r="50" spans="1:1" ht="14.25" x14ac:dyDescent="0.2">
      <c r="A50" s="85"/>
    </row>
    <row r="51" spans="1:1" ht="29.25" x14ac:dyDescent="0.2">
      <c r="A51" s="89" t="s">
        <v>83</v>
      </c>
    </row>
    <row r="52" spans="1:1" ht="14.25" x14ac:dyDescent="0.2">
      <c r="A52" s="85"/>
    </row>
    <row r="53" spans="1:1" ht="29.25" x14ac:dyDescent="0.2">
      <c r="A53" s="89" t="s">
        <v>82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7109375" customWidth="1"/>
    <col min="3" max="3" width="5.7109375" style="1" customWidth="1"/>
    <col min="4" max="4" width="8.140625" style="1" bestFit="1" customWidth="1"/>
    <col min="5" max="5" width="5.7109375" style="1" customWidth="1"/>
    <col min="6" max="6" width="9.140625" style="1" bestFit="1" customWidth="1"/>
    <col min="7" max="7" width="5.7109375" style="1" customWidth="1"/>
    <col min="8" max="8" width="7.8554687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8.140625" style="1" bestFit="1" customWidth="1"/>
    <col min="17" max="17" width="6.28515625" style="1" customWidth="1"/>
    <col min="18" max="18" width="8.140625" style="1" bestFit="1" customWidth="1"/>
    <col min="19" max="19" width="6.140625" style="1" customWidth="1"/>
    <col min="20" max="20" width="8.42578125" style="1" customWidth="1"/>
    <col min="21" max="21" width="5.28515625" style="1" customWidth="1"/>
    <col min="22" max="22" width="9.140625" style="1" bestFit="1" customWidth="1"/>
    <col min="23" max="23" width="5.7109375" style="1" customWidth="1"/>
    <col min="24" max="24" width="8.140625" style="1" bestFit="1" customWidth="1"/>
    <col min="25" max="25" width="5.7109375" style="1" customWidth="1"/>
    <col min="26" max="26" width="8.140625" style="1" bestFit="1" customWidth="1"/>
    <col min="27" max="27" width="6.5703125" style="3" customWidth="1"/>
    <col min="28" max="28" width="9.140625" style="3"/>
  </cols>
  <sheetData>
    <row r="1" spans="1:28" x14ac:dyDescent="0.2">
      <c r="A1" t="s">
        <v>38</v>
      </c>
    </row>
    <row r="2" spans="1:28" x14ac:dyDescent="0.2">
      <c r="A2" t="s">
        <v>24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236</v>
      </c>
      <c r="E6" s="8">
        <v>250</v>
      </c>
      <c r="G6" s="8">
        <v>257</v>
      </c>
      <c r="I6" s="8">
        <v>207</v>
      </c>
      <c r="K6" s="8">
        <v>169</v>
      </c>
      <c r="M6" s="8">
        <v>156</v>
      </c>
      <c r="O6" s="8">
        <v>236</v>
      </c>
      <c r="Q6" s="8">
        <v>215</v>
      </c>
      <c r="S6" s="8">
        <v>187</v>
      </c>
      <c r="U6" s="8">
        <v>242</v>
      </c>
      <c r="W6" s="6">
        <v>202</v>
      </c>
      <c r="Y6" s="8">
        <v>116</v>
      </c>
      <c r="AA6" s="54">
        <f>C6+E6+G6+I6+K6+M6+O6+Q6+S6+U6+W6+Y6</f>
        <v>2473</v>
      </c>
      <c r="AB6" s="53"/>
    </row>
    <row r="7" spans="1:28" ht="13.5" thickTop="1" x14ac:dyDescent="0.2">
      <c r="B7" t="s">
        <v>15</v>
      </c>
      <c r="D7" s="4">
        <v>2610.39</v>
      </c>
      <c r="F7" s="4">
        <v>2661.66</v>
      </c>
      <c r="H7" s="4">
        <v>2598.21</v>
      </c>
      <c r="J7" s="4">
        <v>2192.12</v>
      </c>
      <c r="L7" s="4">
        <v>1678.32</v>
      </c>
      <c r="N7" s="4">
        <v>1866.48</v>
      </c>
      <c r="P7" s="4">
        <v>2457.7600000000002</v>
      </c>
      <c r="R7" s="4">
        <v>2241.35</v>
      </c>
      <c r="T7" s="4">
        <v>2043.33</v>
      </c>
      <c r="V7" s="4">
        <v>2581.29</v>
      </c>
      <c r="X7" s="4">
        <v>2282.7800000000002</v>
      </c>
      <c r="Z7" s="4">
        <v>1374.63</v>
      </c>
      <c r="AA7" s="53"/>
      <c r="AB7" s="55">
        <f>D7+F7+H7+J7+L7+N7+P7+R7+T7+V7+X7+Z7</f>
        <v>26588.319999999996</v>
      </c>
    </row>
    <row r="8" spans="1:28" x14ac:dyDescent="0.2">
      <c r="B8" t="s">
        <v>16</v>
      </c>
      <c r="D8" s="6">
        <v>477.76</v>
      </c>
      <c r="F8" s="6">
        <v>500</v>
      </c>
      <c r="H8" s="6">
        <v>514</v>
      </c>
      <c r="J8" s="6">
        <v>310.5</v>
      </c>
      <c r="L8" s="6">
        <v>253.5</v>
      </c>
      <c r="N8" s="6">
        <v>234</v>
      </c>
      <c r="P8" s="6">
        <v>354</v>
      </c>
      <c r="R8" s="6">
        <v>322.5</v>
      </c>
      <c r="T8" s="6">
        <v>280.5</v>
      </c>
      <c r="V8" s="6">
        <v>363</v>
      </c>
      <c r="X8" s="6">
        <v>303</v>
      </c>
      <c r="Z8" s="6">
        <v>174</v>
      </c>
      <c r="AA8" s="53"/>
      <c r="AB8" s="57">
        <f>D8+F8+H8+J8+L8+N8+P8+R8+T8+V8+X8+Z8</f>
        <v>4086.76</v>
      </c>
    </row>
    <row r="9" spans="1:28" ht="13.5" thickBot="1" x14ac:dyDescent="0.25">
      <c r="A9" s="28"/>
      <c r="B9" s="38" t="s">
        <v>41</v>
      </c>
      <c r="C9" s="9"/>
      <c r="D9" s="65">
        <f>SUM(D7:D8)</f>
        <v>3088.1499999999996</v>
      </c>
      <c r="E9" s="9"/>
      <c r="F9" s="65">
        <f>SUM(F7:F8)</f>
        <v>3161.66</v>
      </c>
      <c r="G9" s="9"/>
      <c r="H9" s="65">
        <f>SUM(H7:H8)</f>
        <v>3112.21</v>
      </c>
      <c r="I9" s="9"/>
      <c r="J9" s="65">
        <f>SUM(J7:J8)</f>
        <v>2502.62</v>
      </c>
      <c r="K9" s="9"/>
      <c r="L9" s="65">
        <f>SUM(L7:L8)</f>
        <v>1931.82</v>
      </c>
      <c r="M9" s="9"/>
      <c r="N9" s="65">
        <f>SUM(N7:N8)</f>
        <v>2100.48</v>
      </c>
      <c r="O9" s="9"/>
      <c r="P9" s="65">
        <f>SUM(P7:P8)</f>
        <v>2811.76</v>
      </c>
      <c r="Q9" s="9"/>
      <c r="R9" s="65">
        <f>SUM(R7:R8)</f>
        <v>2563.85</v>
      </c>
      <c r="S9" s="9"/>
      <c r="T9" s="65">
        <f>SUM(T7:T8)</f>
        <v>2323.83</v>
      </c>
      <c r="U9" s="9"/>
      <c r="V9" s="65">
        <f>SUM(V7:V8)</f>
        <v>2944.29</v>
      </c>
      <c r="W9" s="9"/>
      <c r="X9" s="65">
        <f>SUM(X7:X8)</f>
        <v>2585.7800000000002</v>
      </c>
      <c r="Y9" s="9"/>
      <c r="Z9" s="65">
        <f>SUM(Z7:Z8)</f>
        <v>1548.63</v>
      </c>
      <c r="AA9" s="54"/>
      <c r="AB9" s="63">
        <f>SUM(AB7:AB8)</f>
        <v>30675.079999999994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135</v>
      </c>
      <c r="D12" s="4">
        <v>3527.36</v>
      </c>
      <c r="E12" s="4">
        <v>147</v>
      </c>
      <c r="F12" s="4">
        <v>3513.87</v>
      </c>
      <c r="G12" s="4">
        <v>103</v>
      </c>
      <c r="H12" s="4">
        <v>2653.4</v>
      </c>
      <c r="I12" s="4">
        <v>86</v>
      </c>
      <c r="J12" s="4">
        <v>2488.4499999999998</v>
      </c>
      <c r="K12" s="4">
        <v>89</v>
      </c>
      <c r="L12" s="4">
        <v>2151.3000000000002</v>
      </c>
      <c r="M12" s="4">
        <v>92</v>
      </c>
      <c r="N12" s="4">
        <v>2315.8000000000002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652</v>
      </c>
      <c r="AB12" s="55">
        <f t="shared" si="0"/>
        <v>16650.179999999997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130</v>
      </c>
      <c r="P13" s="4">
        <v>3067.49</v>
      </c>
      <c r="Q13" s="4">
        <v>119</v>
      </c>
      <c r="R13" s="4">
        <v>4170.49</v>
      </c>
      <c r="S13" s="4">
        <v>92</v>
      </c>
      <c r="T13" s="4">
        <v>2401.94</v>
      </c>
      <c r="U13" s="4">
        <v>137</v>
      </c>
      <c r="V13" s="4">
        <v>3791.55</v>
      </c>
      <c r="W13" s="4">
        <v>109</v>
      </c>
      <c r="X13" s="4">
        <v>3142.09</v>
      </c>
      <c r="Y13" s="4">
        <v>71</v>
      </c>
      <c r="Z13" s="4">
        <v>1821.98</v>
      </c>
      <c r="AA13" s="55">
        <f t="shared" si="0"/>
        <v>658</v>
      </c>
      <c r="AB13" s="55">
        <f t="shared" si="0"/>
        <v>18395.54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2</v>
      </c>
      <c r="P14" s="4">
        <v>28.56</v>
      </c>
      <c r="Q14" s="4">
        <v>1</v>
      </c>
      <c r="R14" s="4">
        <v>6.69</v>
      </c>
      <c r="S14" s="4">
        <v>1</v>
      </c>
      <c r="T14" s="4">
        <v>19.45</v>
      </c>
      <c r="U14" s="4">
        <v>3</v>
      </c>
      <c r="V14" s="4">
        <v>311.54000000000002</v>
      </c>
      <c r="W14" s="4"/>
      <c r="X14" s="4"/>
      <c r="Y14" s="4">
        <v>1</v>
      </c>
      <c r="Z14" s="4">
        <v>43.54</v>
      </c>
      <c r="AA14" s="55">
        <f t="shared" si="0"/>
        <v>8</v>
      </c>
      <c r="AB14" s="55">
        <f t="shared" si="0"/>
        <v>409.78000000000003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27</v>
      </c>
      <c r="P15" s="4">
        <v>3338.4</v>
      </c>
      <c r="Q15" s="4">
        <v>24</v>
      </c>
      <c r="R15" s="4">
        <v>2663.39</v>
      </c>
      <c r="S15" s="4">
        <v>20</v>
      </c>
      <c r="T15" s="4">
        <v>2478.0100000000002</v>
      </c>
      <c r="U15" s="4">
        <v>33</v>
      </c>
      <c r="V15" s="4">
        <v>2955.2</v>
      </c>
      <c r="W15" s="4">
        <v>25</v>
      </c>
      <c r="X15" s="4">
        <v>3108.8</v>
      </c>
      <c r="Y15" s="4">
        <v>14</v>
      </c>
      <c r="Z15" s="4">
        <v>1418.19</v>
      </c>
      <c r="AA15" s="55">
        <f t="shared" si="0"/>
        <v>143</v>
      </c>
      <c r="AB15" s="55">
        <f t="shared" si="0"/>
        <v>15961.99</v>
      </c>
    </row>
    <row r="16" spans="1:28" x14ac:dyDescent="0.2">
      <c r="B16" s="24" t="s">
        <v>92</v>
      </c>
      <c r="C16" s="4">
        <v>41</v>
      </c>
      <c r="D16" s="4">
        <v>2392.17</v>
      </c>
      <c r="E16" s="4">
        <v>34</v>
      </c>
      <c r="F16" s="4">
        <v>3010.63</v>
      </c>
      <c r="G16" s="4">
        <v>24</v>
      </c>
      <c r="H16" s="4">
        <v>2029.18</v>
      </c>
      <c r="I16" s="4">
        <v>21</v>
      </c>
      <c r="J16" s="4">
        <v>1562</v>
      </c>
      <c r="K16" s="4">
        <v>14</v>
      </c>
      <c r="L16" s="4">
        <v>798</v>
      </c>
      <c r="M16" s="4">
        <v>38</v>
      </c>
      <c r="N16" s="4">
        <v>1973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172</v>
      </c>
      <c r="AB16" s="55">
        <f t="shared" si="0"/>
        <v>11764.98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9</v>
      </c>
      <c r="P17" s="8">
        <v>160</v>
      </c>
      <c r="Q17" s="8">
        <v>4</v>
      </c>
      <c r="R17" s="8">
        <v>0</v>
      </c>
      <c r="S17" s="8">
        <v>2</v>
      </c>
      <c r="T17" s="8">
        <v>0</v>
      </c>
      <c r="U17" s="8">
        <v>5</v>
      </c>
      <c r="V17" s="8">
        <v>0</v>
      </c>
      <c r="W17" s="8">
        <v>8</v>
      </c>
      <c r="X17" s="8">
        <v>0</v>
      </c>
      <c r="Y17" s="8">
        <v>2</v>
      </c>
      <c r="Z17" s="8">
        <v>36</v>
      </c>
      <c r="AA17" s="55">
        <f t="shared" si="0"/>
        <v>30</v>
      </c>
      <c r="AB17" s="55">
        <f t="shared" si="0"/>
        <v>196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176</v>
      </c>
      <c r="D18" s="65">
        <f>SUM(D12:D17)</f>
        <v>5919.5300000000007</v>
      </c>
      <c r="E18" s="29">
        <f t="shared" si="1"/>
        <v>181</v>
      </c>
      <c r="F18" s="65">
        <f t="shared" si="1"/>
        <v>6524.5</v>
      </c>
      <c r="G18" s="29">
        <f t="shared" si="1"/>
        <v>127</v>
      </c>
      <c r="H18" s="65">
        <f t="shared" si="1"/>
        <v>4682.58</v>
      </c>
      <c r="I18" s="29">
        <f t="shared" si="1"/>
        <v>107</v>
      </c>
      <c r="J18" s="65">
        <f t="shared" si="1"/>
        <v>4050.45</v>
      </c>
      <c r="K18" s="29">
        <f t="shared" si="1"/>
        <v>103</v>
      </c>
      <c r="L18" s="65">
        <f t="shared" si="1"/>
        <v>2949.3</v>
      </c>
      <c r="M18" s="29">
        <f t="shared" si="1"/>
        <v>130</v>
      </c>
      <c r="N18" s="65">
        <f t="shared" si="1"/>
        <v>4288.8</v>
      </c>
      <c r="O18" s="29">
        <f t="shared" si="1"/>
        <v>168</v>
      </c>
      <c r="P18" s="65">
        <f t="shared" si="1"/>
        <v>6594.45</v>
      </c>
      <c r="Q18" s="29">
        <f t="shared" si="1"/>
        <v>148</v>
      </c>
      <c r="R18" s="65">
        <f t="shared" si="1"/>
        <v>6840.57</v>
      </c>
      <c r="S18" s="29">
        <f t="shared" si="1"/>
        <v>115</v>
      </c>
      <c r="T18" s="65">
        <f t="shared" si="1"/>
        <v>4899.3999999999996</v>
      </c>
      <c r="U18" s="29">
        <f t="shared" si="1"/>
        <v>178</v>
      </c>
      <c r="V18" s="65">
        <f t="shared" si="1"/>
        <v>7058.29</v>
      </c>
      <c r="W18" s="29">
        <f t="shared" si="1"/>
        <v>142</v>
      </c>
      <c r="X18" s="65">
        <f t="shared" si="1"/>
        <v>6250.89</v>
      </c>
      <c r="Y18" s="29">
        <f t="shared" si="1"/>
        <v>88</v>
      </c>
      <c r="Z18" s="65">
        <f t="shared" si="1"/>
        <v>3319.71</v>
      </c>
      <c r="AA18" s="58">
        <f t="shared" si="1"/>
        <v>1663</v>
      </c>
      <c r="AB18" s="59">
        <f t="shared" si="1"/>
        <v>63378.47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>
        <v>1</v>
      </c>
      <c r="D22" s="4">
        <v>103.41</v>
      </c>
      <c r="E22" s="4">
        <v>1</v>
      </c>
      <c r="F22" s="4">
        <v>175.4</v>
      </c>
      <c r="G22" s="4">
        <v>2</v>
      </c>
      <c r="H22" s="4">
        <v>1246.55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4</v>
      </c>
      <c r="AB22" s="55">
        <f t="shared" si="3"/>
        <v>1525.36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>
        <v>6</v>
      </c>
      <c r="D24" s="17">
        <v>1419.86</v>
      </c>
      <c r="E24" s="17">
        <v>4</v>
      </c>
      <c r="F24" s="17">
        <v>1372.4</v>
      </c>
      <c r="G24" s="17">
        <v>11</v>
      </c>
      <c r="H24" s="17">
        <v>5665.13</v>
      </c>
      <c r="I24" s="17">
        <v>4</v>
      </c>
      <c r="J24" s="17">
        <v>2452.8000000000002</v>
      </c>
      <c r="K24" s="17">
        <v>5</v>
      </c>
      <c r="L24" s="17">
        <v>2557.29</v>
      </c>
      <c r="M24" s="17">
        <v>5</v>
      </c>
      <c r="N24" s="17">
        <v>1798.1</v>
      </c>
      <c r="O24" s="17">
        <v>7</v>
      </c>
      <c r="P24" s="17">
        <v>1890.3</v>
      </c>
      <c r="Q24" s="17">
        <v>8</v>
      </c>
      <c r="R24" s="17">
        <v>3583.5</v>
      </c>
      <c r="S24" s="17">
        <v>8</v>
      </c>
      <c r="T24" s="17">
        <v>3298.49</v>
      </c>
      <c r="U24" s="17">
        <v>13</v>
      </c>
      <c r="V24" s="17">
        <v>5057.05</v>
      </c>
      <c r="W24" s="17">
        <v>2</v>
      </c>
      <c r="X24" s="17">
        <v>845.9</v>
      </c>
      <c r="Y24" s="17">
        <v>2</v>
      </c>
      <c r="Z24" s="17">
        <v>960.2</v>
      </c>
      <c r="AA24" s="55">
        <f t="shared" ref="AA24:AA26" si="4">C24+E24+G24+I24+K24+M24+O24+Q24+S24+U24+W24+Y24</f>
        <v>75</v>
      </c>
      <c r="AB24" s="55">
        <f t="shared" ref="AB24:AB26" si="5">D24+F24+H24+J24+L24+N24+P24+R24+T24+V24+X24+Z24</f>
        <v>30901.020000000004</v>
      </c>
    </row>
    <row r="25" spans="1:30" x14ac:dyDescent="0.2">
      <c r="B25" s="24" t="s">
        <v>51</v>
      </c>
      <c r="C25" s="17">
        <v>2</v>
      </c>
      <c r="D25" s="17">
        <v>588.80999999999995</v>
      </c>
      <c r="E25" s="17">
        <v>2</v>
      </c>
      <c r="F25" s="17">
        <v>659.91</v>
      </c>
      <c r="G25" s="17">
        <v>2</v>
      </c>
      <c r="H25" s="17">
        <v>770.86</v>
      </c>
      <c r="I25" s="17"/>
      <c r="J25" s="17"/>
      <c r="K25" s="17">
        <v>5</v>
      </c>
      <c r="L25" s="17">
        <v>1828.4</v>
      </c>
      <c r="M25" s="17">
        <v>2</v>
      </c>
      <c r="N25" s="17">
        <v>400.8</v>
      </c>
      <c r="O25" s="17">
        <v>2</v>
      </c>
      <c r="P25" s="17">
        <v>898.87</v>
      </c>
      <c r="Q25" s="17"/>
      <c r="R25" s="17"/>
      <c r="S25" s="17">
        <v>5</v>
      </c>
      <c r="T25" s="17">
        <v>1442.15</v>
      </c>
      <c r="U25" s="17">
        <v>3</v>
      </c>
      <c r="V25" s="17">
        <v>1172.5999999999999</v>
      </c>
      <c r="W25" s="17">
        <v>3</v>
      </c>
      <c r="X25" s="17">
        <v>1559.72</v>
      </c>
      <c r="Y25" s="17">
        <v>2</v>
      </c>
      <c r="Z25" s="17">
        <v>703.2</v>
      </c>
      <c r="AA25" s="55">
        <f t="shared" si="4"/>
        <v>28</v>
      </c>
      <c r="AB25" s="55">
        <f t="shared" si="5"/>
        <v>10025.32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/>
      <c r="J26" s="8"/>
      <c r="K26" s="4"/>
      <c r="L26" s="4"/>
      <c r="M26" s="4"/>
      <c r="N26" s="4"/>
      <c r="O26" s="4">
        <v>1</v>
      </c>
      <c r="P26" s="4">
        <v>180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55">
        <f t="shared" si="4"/>
        <v>1</v>
      </c>
      <c r="AB26" s="55">
        <f t="shared" si="5"/>
        <v>180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9</v>
      </c>
      <c r="D27" s="65">
        <f t="shared" si="6"/>
        <v>2112.08</v>
      </c>
      <c r="E27" s="29">
        <f t="shared" si="6"/>
        <v>7</v>
      </c>
      <c r="F27" s="65">
        <f t="shared" si="6"/>
        <v>2207.71</v>
      </c>
      <c r="G27" s="29">
        <f t="shared" si="6"/>
        <v>15</v>
      </c>
      <c r="H27" s="65">
        <f t="shared" si="6"/>
        <v>7682.54</v>
      </c>
      <c r="I27" s="29">
        <f t="shared" si="6"/>
        <v>4</v>
      </c>
      <c r="J27" s="65">
        <f t="shared" si="6"/>
        <v>2452.8000000000002</v>
      </c>
      <c r="K27" s="70">
        <f t="shared" si="6"/>
        <v>10</v>
      </c>
      <c r="L27" s="78">
        <f t="shared" si="6"/>
        <v>4385.6900000000005</v>
      </c>
      <c r="M27" s="70">
        <f t="shared" si="6"/>
        <v>7</v>
      </c>
      <c r="N27" s="78">
        <f t="shared" si="6"/>
        <v>2198.9</v>
      </c>
      <c r="O27" s="70">
        <f t="shared" si="6"/>
        <v>10</v>
      </c>
      <c r="P27" s="78">
        <f t="shared" si="6"/>
        <v>2969.17</v>
      </c>
      <c r="Q27" s="70">
        <f t="shared" si="6"/>
        <v>8</v>
      </c>
      <c r="R27" s="78">
        <f t="shared" si="6"/>
        <v>3583.5</v>
      </c>
      <c r="S27" s="70">
        <f t="shared" si="6"/>
        <v>13</v>
      </c>
      <c r="T27" s="78">
        <f t="shared" si="6"/>
        <v>4740.6399999999994</v>
      </c>
      <c r="U27" s="70">
        <f t="shared" si="6"/>
        <v>16</v>
      </c>
      <c r="V27" s="78">
        <f t="shared" si="6"/>
        <v>6229.65</v>
      </c>
      <c r="W27" s="70">
        <f t="shared" si="6"/>
        <v>5</v>
      </c>
      <c r="X27" s="78">
        <f t="shared" si="6"/>
        <v>2405.62</v>
      </c>
      <c r="Y27" s="70">
        <f t="shared" si="6"/>
        <v>4</v>
      </c>
      <c r="Z27" s="78">
        <f t="shared" si="6"/>
        <v>1663.4</v>
      </c>
      <c r="AA27" s="58">
        <f t="shared" si="6"/>
        <v>108</v>
      </c>
      <c r="AB27" s="59">
        <f t="shared" si="6"/>
        <v>42631.700000000004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185</v>
      </c>
      <c r="D29" s="79">
        <f t="shared" si="7"/>
        <v>8031.6100000000006</v>
      </c>
      <c r="E29" s="67">
        <f t="shared" si="7"/>
        <v>188</v>
      </c>
      <c r="F29" s="79">
        <f t="shared" si="7"/>
        <v>8732.2099999999991</v>
      </c>
      <c r="G29" s="67">
        <f t="shared" si="7"/>
        <v>142</v>
      </c>
      <c r="H29" s="79">
        <f t="shared" si="7"/>
        <v>12365.119999999999</v>
      </c>
      <c r="I29" s="67">
        <f t="shared" si="7"/>
        <v>111</v>
      </c>
      <c r="J29" s="79">
        <f t="shared" si="7"/>
        <v>6503.25</v>
      </c>
      <c r="K29" s="67">
        <f t="shared" si="7"/>
        <v>113</v>
      </c>
      <c r="L29" s="79">
        <f t="shared" si="7"/>
        <v>7334.9900000000007</v>
      </c>
      <c r="M29" s="67">
        <f t="shared" si="7"/>
        <v>137</v>
      </c>
      <c r="N29" s="79">
        <f t="shared" si="7"/>
        <v>6487.7000000000007</v>
      </c>
      <c r="O29" s="67">
        <f t="shared" si="7"/>
        <v>178</v>
      </c>
      <c r="P29" s="79">
        <f t="shared" si="7"/>
        <v>9563.619999999999</v>
      </c>
      <c r="Q29" s="67">
        <f t="shared" si="7"/>
        <v>156</v>
      </c>
      <c r="R29" s="79">
        <f t="shared" si="7"/>
        <v>10424.07</v>
      </c>
      <c r="S29" s="67">
        <f t="shared" si="7"/>
        <v>128</v>
      </c>
      <c r="T29" s="79">
        <f t="shared" si="7"/>
        <v>9640.0399999999991</v>
      </c>
      <c r="U29" s="67">
        <f t="shared" si="7"/>
        <v>194</v>
      </c>
      <c r="V29" s="79">
        <f t="shared" si="7"/>
        <v>13287.939999999999</v>
      </c>
      <c r="W29" s="67">
        <f t="shared" si="7"/>
        <v>147</v>
      </c>
      <c r="X29" s="79">
        <f t="shared" si="7"/>
        <v>8656.51</v>
      </c>
      <c r="Y29" s="67">
        <f t="shared" si="7"/>
        <v>92</v>
      </c>
      <c r="Z29" s="79">
        <f t="shared" si="7"/>
        <v>4983.1100000000006</v>
      </c>
      <c r="AA29" s="136">
        <f t="shared" si="7"/>
        <v>1771</v>
      </c>
      <c r="AB29" s="137">
        <f t="shared" si="7"/>
        <v>106010.17000000001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85082.54</v>
      </c>
      <c r="E31" s="66"/>
      <c r="F31" s="93">
        <v>102848.78</v>
      </c>
      <c r="G31" s="66"/>
      <c r="H31" s="93">
        <v>88276.2</v>
      </c>
      <c r="I31" s="66"/>
      <c r="J31" s="93">
        <v>67140.13</v>
      </c>
      <c r="K31" s="66"/>
      <c r="L31" s="93">
        <v>57580.639999999999</v>
      </c>
      <c r="M31" s="66"/>
      <c r="N31" s="93">
        <v>63682.080000000002</v>
      </c>
      <c r="O31" s="66"/>
      <c r="P31" s="93">
        <v>72970.559999999998</v>
      </c>
      <c r="Q31" s="66"/>
      <c r="R31" s="93">
        <v>83363.98</v>
      </c>
      <c r="S31" s="66"/>
      <c r="T31" s="93">
        <v>64467.15</v>
      </c>
      <c r="U31" s="66"/>
      <c r="V31" s="93">
        <v>100892.72</v>
      </c>
      <c r="W31" s="66"/>
      <c r="X31" s="93">
        <v>78796.09</v>
      </c>
      <c r="Y31" s="66"/>
      <c r="Z31" s="93">
        <v>50391.34</v>
      </c>
      <c r="AA31" s="91"/>
      <c r="AB31" s="64">
        <f>D31+F31+H31+J31+L31+N31+P31+R31+T31+V31+X31+Z31</f>
        <v>915492.21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9.4397863533458234E-2</v>
      </c>
      <c r="E32" s="30"/>
      <c r="F32" s="119">
        <f t="shared" ref="F32" si="8">F29/F31</f>
        <v>8.490338922834087E-2</v>
      </c>
      <c r="G32" s="30"/>
      <c r="H32" s="119">
        <f t="shared" ref="H32" si="9">H29/H31</f>
        <v>0.14007308878270699</v>
      </c>
      <c r="I32" s="30"/>
      <c r="J32" s="119">
        <f t="shared" ref="J32" si="10">J29/J31</f>
        <v>9.6860849092785486E-2</v>
      </c>
      <c r="K32" s="30"/>
      <c r="L32" s="119">
        <f t="shared" ref="L32" si="11">L29/L31</f>
        <v>0.12738639237076907</v>
      </c>
      <c r="M32" s="30"/>
      <c r="N32" s="119">
        <f t="shared" ref="N32" si="12">N29/N31</f>
        <v>0.10187638343471193</v>
      </c>
      <c r="O32" s="30"/>
      <c r="P32" s="119">
        <f t="shared" ref="P32" si="13">P29/P31</f>
        <v>0.13106134857674107</v>
      </c>
      <c r="Q32" s="30"/>
      <c r="R32" s="119">
        <f t="shared" ref="R32" si="14">R29/R31</f>
        <v>0.12504285423992473</v>
      </c>
      <c r="S32" s="30"/>
      <c r="T32" s="119">
        <f t="shared" ref="T32" si="15">T29/T31</f>
        <v>0.14953414258269521</v>
      </c>
      <c r="U32" s="30"/>
      <c r="V32" s="119">
        <f t="shared" ref="V32" si="16">V29/V31</f>
        <v>0.13170365512992413</v>
      </c>
      <c r="W32" s="30"/>
      <c r="X32" s="119">
        <f t="shared" ref="X32" si="17">X29/X31</f>
        <v>0.10985963897447197</v>
      </c>
      <c r="Y32" s="30"/>
      <c r="Z32" s="119">
        <f t="shared" ref="Z32" si="18">Z29/Z31</f>
        <v>9.8888221666659407E-2</v>
      </c>
      <c r="AA32" s="138"/>
      <c r="AB32" s="139">
        <f>AB29/AB31</f>
        <v>0.11579581873230796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109</v>
      </c>
      <c r="P35" s="129">
        <v>1470.32</v>
      </c>
      <c r="Q35" s="17">
        <v>104</v>
      </c>
      <c r="R35" s="129">
        <v>1276.04</v>
      </c>
      <c r="S35" s="17">
        <v>105</v>
      </c>
      <c r="T35" s="129">
        <v>819.64</v>
      </c>
      <c r="U35" s="17">
        <v>111</v>
      </c>
      <c r="V35" s="129">
        <v>1418.34</v>
      </c>
      <c r="W35" s="17">
        <v>113</v>
      </c>
      <c r="X35" s="129">
        <v>8091.44</v>
      </c>
      <c r="Y35" s="17">
        <v>104</v>
      </c>
      <c r="Z35" s="129">
        <v>3444</v>
      </c>
      <c r="AA35" s="55">
        <f t="shared" ref="AA35:AA36" si="19">C35+E35+G35+I35+K35+M35+O35+Q35+S35+U35+W35+Y35</f>
        <v>646</v>
      </c>
      <c r="AB35" s="131">
        <f t="shared" ref="AB35:AB36" si="20">D35+F35+H35+J35+L35+N35+P35+R35+T35+V35+X35+Z35</f>
        <v>16519.78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43</v>
      </c>
      <c r="P36" s="130">
        <v>387.78</v>
      </c>
      <c r="Q36" s="103">
        <v>48</v>
      </c>
      <c r="R36" s="130">
        <v>483.97</v>
      </c>
      <c r="S36" s="103">
        <v>58</v>
      </c>
      <c r="T36" s="130">
        <v>463.05</v>
      </c>
      <c r="U36" s="103">
        <v>49</v>
      </c>
      <c r="V36" s="130">
        <v>525.03</v>
      </c>
      <c r="W36" s="103">
        <v>50</v>
      </c>
      <c r="X36" s="130">
        <v>204.26</v>
      </c>
      <c r="Y36" s="103">
        <v>49</v>
      </c>
      <c r="Z36" s="130">
        <v>482.26</v>
      </c>
      <c r="AA36" s="55">
        <f t="shared" si="19"/>
        <v>297</v>
      </c>
      <c r="AB36" s="131">
        <f t="shared" si="20"/>
        <v>2546.3500000000004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152</v>
      </c>
      <c r="P37" s="132">
        <f t="shared" si="21"/>
        <v>1858.1</v>
      </c>
      <c r="Q37" s="71">
        <f t="shared" si="21"/>
        <v>152</v>
      </c>
      <c r="R37" s="132">
        <f t="shared" si="21"/>
        <v>1760.01</v>
      </c>
      <c r="S37" s="71">
        <f t="shared" si="21"/>
        <v>163</v>
      </c>
      <c r="T37" s="132">
        <f t="shared" si="21"/>
        <v>1282.69</v>
      </c>
      <c r="U37" s="71">
        <f t="shared" si="21"/>
        <v>160</v>
      </c>
      <c r="V37" s="132">
        <f t="shared" si="21"/>
        <v>1943.37</v>
      </c>
      <c r="W37" s="71">
        <f t="shared" si="21"/>
        <v>163</v>
      </c>
      <c r="X37" s="132">
        <f t="shared" si="21"/>
        <v>8295.6999999999989</v>
      </c>
      <c r="Y37" s="71">
        <f t="shared" si="21"/>
        <v>153</v>
      </c>
      <c r="Z37" s="132">
        <f t="shared" si="21"/>
        <v>3926.26</v>
      </c>
      <c r="AA37" s="58">
        <f t="shared" si="21"/>
        <v>943</v>
      </c>
      <c r="AB37" s="59">
        <f t="shared" si="21"/>
        <v>19066.129999999997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4943.4600000000009</v>
      </c>
      <c r="E39" s="77"/>
      <c r="F39" s="128">
        <f>F18+F27+F37-F9</f>
        <v>5570.5499999999993</v>
      </c>
      <c r="G39" s="77"/>
      <c r="H39" s="128">
        <f>H18+H27+38-H9</f>
        <v>9290.91</v>
      </c>
      <c r="I39" s="77"/>
      <c r="J39" s="128">
        <f>J18+J27+J37-J9</f>
        <v>4000.63</v>
      </c>
      <c r="K39" s="77"/>
      <c r="L39" s="128">
        <f>L18+L27+L37-L9</f>
        <v>5403.170000000001</v>
      </c>
      <c r="M39" s="77"/>
      <c r="N39" s="128">
        <f>N18+N27+N37-N9</f>
        <v>4387.2200000000012</v>
      </c>
      <c r="O39" s="77"/>
      <c r="P39" s="128">
        <f>P18+P27+P37-P9</f>
        <v>8609.9599999999991</v>
      </c>
      <c r="Q39" s="77"/>
      <c r="R39" s="128">
        <f>R18+R27+R37-R9</f>
        <v>9620.23</v>
      </c>
      <c r="S39" s="77"/>
      <c r="T39" s="128">
        <f>T18+T27+T37-T9</f>
        <v>8598.9</v>
      </c>
      <c r="U39" s="77"/>
      <c r="V39" s="128">
        <f>V18+V27+V37-V9</f>
        <v>12287.019999999997</v>
      </c>
      <c r="W39" s="77"/>
      <c r="X39" s="128">
        <f>X18+X27+X37-X9</f>
        <v>14366.429999999998</v>
      </c>
      <c r="Y39" s="77"/>
      <c r="Z39" s="128">
        <f>Z18+Z27+Z37-Z9</f>
        <v>7360.7400000000007</v>
      </c>
      <c r="AA39" s="77"/>
      <c r="AB39" s="128">
        <f>AB18+AB27+AB37-AB9</f>
        <v>94401.22000000003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2" orientation="landscape" r:id="rId1"/>
  <headerFooter alignWithMargins="0">
    <oddFooter>&amp;L&amp;F&amp;RPrepared by Kathy Adair
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42578125" customWidth="1"/>
    <col min="3" max="3" width="5.7109375" style="1" customWidth="1"/>
    <col min="4" max="4" width="8.140625" style="1" bestFit="1" customWidth="1"/>
    <col min="5" max="5" width="5.7109375" style="1" customWidth="1"/>
    <col min="6" max="6" width="8.140625" style="1" bestFit="1" customWidth="1"/>
    <col min="7" max="7" width="5.7109375" style="1" customWidth="1"/>
    <col min="8" max="8" width="7.8554687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8.140625" style="1" bestFit="1" customWidth="1"/>
    <col min="17" max="17" width="6.28515625" style="1" customWidth="1"/>
    <col min="18" max="18" width="8.140625" style="1" bestFit="1" customWidth="1"/>
    <col min="19" max="19" width="6.140625" style="1" customWidth="1"/>
    <col min="20" max="20" width="8.140625" style="1" bestFit="1" customWidth="1"/>
    <col min="21" max="21" width="5.28515625" style="1" customWidth="1"/>
    <col min="22" max="22" width="8.140625" style="1" bestFit="1" customWidth="1"/>
    <col min="23" max="23" width="4.140625" style="1" customWidth="1"/>
    <col min="24" max="24" width="8.140625" style="1" bestFit="1" customWidth="1"/>
    <col min="25" max="25" width="6.140625" style="1" customWidth="1"/>
    <col min="26" max="26" width="8.140625" style="1" bestFit="1" customWidth="1"/>
    <col min="27" max="27" width="6.28515625" style="3" customWidth="1"/>
    <col min="28" max="28" width="9.140625" style="3" bestFit="1" customWidth="1"/>
  </cols>
  <sheetData>
    <row r="1" spans="1:28" x14ac:dyDescent="0.2">
      <c r="A1" t="s">
        <v>38</v>
      </c>
    </row>
    <row r="2" spans="1:28" x14ac:dyDescent="0.2">
      <c r="A2" t="s">
        <v>25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116</v>
      </c>
      <c r="E6" s="8">
        <v>148</v>
      </c>
      <c r="G6" s="8">
        <v>131</v>
      </c>
      <c r="I6" s="8">
        <v>117</v>
      </c>
      <c r="K6" s="8">
        <v>58</v>
      </c>
      <c r="M6" s="8">
        <v>70</v>
      </c>
      <c r="O6" s="8">
        <v>142</v>
      </c>
      <c r="Q6" s="8">
        <v>99</v>
      </c>
      <c r="S6" s="8">
        <v>130</v>
      </c>
      <c r="U6" s="8">
        <v>136</v>
      </c>
      <c r="W6" s="6">
        <v>90</v>
      </c>
      <c r="Y6" s="8">
        <v>72</v>
      </c>
      <c r="AA6" s="54">
        <f>C6+E6+G6+I6+K6+M6+O6+Q6+S6+U6+W6+Y6</f>
        <v>1309</v>
      </c>
      <c r="AB6" s="53"/>
    </row>
    <row r="7" spans="1:28" ht="13.5" thickTop="1" x14ac:dyDescent="0.2">
      <c r="B7" t="s">
        <v>15</v>
      </c>
      <c r="D7" s="4">
        <v>1111.58</v>
      </c>
      <c r="F7" s="4">
        <v>1429.65</v>
      </c>
      <c r="H7" s="4">
        <v>1289.79</v>
      </c>
      <c r="J7" s="4">
        <v>1245.72</v>
      </c>
      <c r="L7" s="4">
        <v>603.4</v>
      </c>
      <c r="N7" s="4">
        <v>729.68</v>
      </c>
      <c r="P7" s="4">
        <v>1479.2</v>
      </c>
      <c r="R7" s="4">
        <v>975.97</v>
      </c>
      <c r="T7" s="4">
        <v>1392.92</v>
      </c>
      <c r="V7" s="4">
        <v>1432.76</v>
      </c>
      <c r="X7" s="4">
        <v>949.41</v>
      </c>
      <c r="Z7" s="4">
        <v>713.54</v>
      </c>
      <c r="AA7" s="53"/>
      <c r="AB7" s="55">
        <f>D7+F7+H7+J7+L7+N7+P7+R7+T7+V7+X7+Z7</f>
        <v>13353.619999999999</v>
      </c>
    </row>
    <row r="8" spans="1:28" x14ac:dyDescent="0.2">
      <c r="B8" t="s">
        <v>16</v>
      </c>
      <c r="D8" s="6">
        <v>235.84</v>
      </c>
      <c r="F8" s="6">
        <v>296</v>
      </c>
      <c r="H8" s="6">
        <v>262</v>
      </c>
      <c r="J8" s="6">
        <v>175.5</v>
      </c>
      <c r="L8" s="6">
        <v>87</v>
      </c>
      <c r="N8" s="6">
        <v>105</v>
      </c>
      <c r="P8" s="6">
        <v>213</v>
      </c>
      <c r="R8" s="6">
        <v>148.5</v>
      </c>
      <c r="T8" s="6">
        <v>195</v>
      </c>
      <c r="V8" s="6">
        <v>204</v>
      </c>
      <c r="X8" s="6">
        <v>135</v>
      </c>
      <c r="Z8" s="6">
        <v>108</v>
      </c>
      <c r="AA8" s="53"/>
      <c r="AB8" s="57">
        <f>D8+F8+H8+J8+L8+N8+P8+R8+T8+V8+X8+Z8</f>
        <v>2164.84</v>
      </c>
    </row>
    <row r="9" spans="1:28" ht="13.5" thickBot="1" x14ac:dyDescent="0.25">
      <c r="A9" s="28"/>
      <c r="B9" s="38" t="s">
        <v>41</v>
      </c>
      <c r="C9" s="9"/>
      <c r="D9" s="65">
        <f>SUM(D7:D8)</f>
        <v>1347.4199999999998</v>
      </c>
      <c r="E9" s="9"/>
      <c r="F9" s="65">
        <f>SUM(F7:F8)</f>
        <v>1725.65</v>
      </c>
      <c r="G9" s="9"/>
      <c r="H9" s="65">
        <f>SUM(H7:H8)</f>
        <v>1551.79</v>
      </c>
      <c r="I9" s="9"/>
      <c r="J9" s="65">
        <f>SUM(J7:J8)</f>
        <v>1421.22</v>
      </c>
      <c r="K9" s="9"/>
      <c r="L9" s="65">
        <f>SUM(L7:L8)</f>
        <v>690.4</v>
      </c>
      <c r="M9" s="9"/>
      <c r="N9" s="65">
        <f>SUM(N7:N8)</f>
        <v>834.68</v>
      </c>
      <c r="O9" s="9"/>
      <c r="P9" s="65">
        <f>SUM(P7:P8)</f>
        <v>1692.2</v>
      </c>
      <c r="Q9" s="9"/>
      <c r="R9" s="65">
        <f>SUM(R7:R8)</f>
        <v>1124.47</v>
      </c>
      <c r="S9" s="9"/>
      <c r="T9" s="65">
        <f>SUM(T7:T8)</f>
        <v>1587.92</v>
      </c>
      <c r="U9" s="9"/>
      <c r="V9" s="65">
        <f>SUM(V7:V8)</f>
        <v>1636.76</v>
      </c>
      <c r="W9" s="9"/>
      <c r="X9" s="65">
        <f>SUM(X7:X8)</f>
        <v>1084.4099999999999</v>
      </c>
      <c r="Y9" s="9"/>
      <c r="Z9" s="65">
        <f>SUM(Z7:Z8)</f>
        <v>821.54</v>
      </c>
      <c r="AA9" s="54"/>
      <c r="AB9" s="63">
        <f>SUM(AB7:AB8)</f>
        <v>15518.46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68</v>
      </c>
      <c r="D12" s="4">
        <v>1623.33</v>
      </c>
      <c r="E12" s="4">
        <v>79</v>
      </c>
      <c r="F12" s="4">
        <v>1775.66</v>
      </c>
      <c r="G12" s="4">
        <v>49</v>
      </c>
      <c r="H12" s="4">
        <v>1172.82</v>
      </c>
      <c r="I12" s="4">
        <v>46</v>
      </c>
      <c r="J12" s="4">
        <v>1111.94</v>
      </c>
      <c r="K12" s="4">
        <v>29</v>
      </c>
      <c r="L12" s="4">
        <v>633.58000000000004</v>
      </c>
      <c r="M12" s="4">
        <v>39</v>
      </c>
      <c r="N12" s="4">
        <v>833.3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310</v>
      </c>
      <c r="AB12" s="55">
        <f t="shared" si="0"/>
        <v>7150.63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75</v>
      </c>
      <c r="P13" s="4">
        <v>1958.89</v>
      </c>
      <c r="Q13" s="4">
        <v>60</v>
      </c>
      <c r="R13" s="4">
        <v>1465.75</v>
      </c>
      <c r="S13" s="4">
        <v>63</v>
      </c>
      <c r="T13" s="4">
        <v>1492.43</v>
      </c>
      <c r="U13" s="4">
        <v>81</v>
      </c>
      <c r="V13" s="4">
        <v>1937.28</v>
      </c>
      <c r="W13" s="4">
        <v>53</v>
      </c>
      <c r="X13" s="4">
        <v>1387.75</v>
      </c>
      <c r="Y13" s="4">
        <v>39</v>
      </c>
      <c r="Z13" s="4">
        <v>1013.76</v>
      </c>
      <c r="AA13" s="55">
        <f t="shared" si="0"/>
        <v>371</v>
      </c>
      <c r="AB13" s="55">
        <f t="shared" si="0"/>
        <v>9255.86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1</v>
      </c>
      <c r="P14" s="4">
        <v>6</v>
      </c>
      <c r="Q14" s="4"/>
      <c r="R14" s="4"/>
      <c r="S14" s="4">
        <v>2</v>
      </c>
      <c r="T14" s="4">
        <v>88.06</v>
      </c>
      <c r="U14" s="4">
        <v>3</v>
      </c>
      <c r="V14" s="4">
        <v>25.13</v>
      </c>
      <c r="W14" s="4">
        <v>2</v>
      </c>
      <c r="X14" s="4">
        <v>23.84</v>
      </c>
      <c r="Y14" s="4"/>
      <c r="Z14" s="4"/>
      <c r="AA14" s="55">
        <f t="shared" si="0"/>
        <v>8</v>
      </c>
      <c r="AB14" s="55">
        <f t="shared" si="0"/>
        <v>143.03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2</v>
      </c>
      <c r="P15" s="4">
        <v>146</v>
      </c>
      <c r="Q15" s="4">
        <v>1</v>
      </c>
      <c r="R15" s="4">
        <v>20</v>
      </c>
      <c r="S15" s="4">
        <v>2</v>
      </c>
      <c r="T15" s="4">
        <v>122.5</v>
      </c>
      <c r="U15" s="4">
        <v>1</v>
      </c>
      <c r="V15" s="4">
        <v>74</v>
      </c>
      <c r="W15" s="4">
        <v>2</v>
      </c>
      <c r="X15" s="4">
        <v>155.19999999999999</v>
      </c>
      <c r="Y15" s="4">
        <v>2</v>
      </c>
      <c r="Z15" s="4">
        <v>210</v>
      </c>
      <c r="AA15" s="55">
        <f t="shared" si="0"/>
        <v>10</v>
      </c>
      <c r="AB15" s="55">
        <f t="shared" si="0"/>
        <v>727.7</v>
      </c>
    </row>
    <row r="16" spans="1:28" x14ac:dyDescent="0.2">
      <c r="B16" s="24" t="s">
        <v>92</v>
      </c>
      <c r="C16" s="4">
        <v>7</v>
      </c>
      <c r="D16" s="4">
        <v>624</v>
      </c>
      <c r="E16" s="4">
        <v>4</v>
      </c>
      <c r="F16" s="4">
        <v>378.32</v>
      </c>
      <c r="G16" s="4">
        <v>7</v>
      </c>
      <c r="H16" s="4">
        <v>200</v>
      </c>
      <c r="I16" s="4">
        <v>1</v>
      </c>
      <c r="J16" s="4">
        <v>24</v>
      </c>
      <c r="K16" s="4"/>
      <c r="L16" s="4"/>
      <c r="M16" s="4">
        <v>2</v>
      </c>
      <c r="N16" s="4">
        <v>60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21</v>
      </c>
      <c r="AB16" s="55">
        <f t="shared" si="0"/>
        <v>1286.32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>
        <v>2</v>
      </c>
      <c r="T17" s="8">
        <v>124</v>
      </c>
      <c r="U17" s="8">
        <v>4</v>
      </c>
      <c r="V17" s="8">
        <v>192</v>
      </c>
      <c r="W17" s="8">
        <v>4</v>
      </c>
      <c r="X17" s="8">
        <v>154</v>
      </c>
      <c r="Y17" s="8">
        <v>2</v>
      </c>
      <c r="Z17" s="8">
        <v>0</v>
      </c>
      <c r="AA17" s="55">
        <f t="shared" si="0"/>
        <v>12</v>
      </c>
      <c r="AB17" s="55">
        <f t="shared" si="0"/>
        <v>470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75</v>
      </c>
      <c r="D18" s="65">
        <f>SUM(D12:D17)</f>
        <v>2247.33</v>
      </c>
      <c r="E18" s="29">
        <f t="shared" si="1"/>
        <v>83</v>
      </c>
      <c r="F18" s="65">
        <f t="shared" si="1"/>
        <v>2153.98</v>
      </c>
      <c r="G18" s="29">
        <f t="shared" si="1"/>
        <v>56</v>
      </c>
      <c r="H18" s="65">
        <f t="shared" si="1"/>
        <v>1372.82</v>
      </c>
      <c r="I18" s="29">
        <f t="shared" si="1"/>
        <v>47</v>
      </c>
      <c r="J18" s="65">
        <f t="shared" si="1"/>
        <v>1135.94</v>
      </c>
      <c r="K18" s="29">
        <f t="shared" si="1"/>
        <v>29</v>
      </c>
      <c r="L18" s="65">
        <f t="shared" si="1"/>
        <v>633.58000000000004</v>
      </c>
      <c r="M18" s="29">
        <f t="shared" si="1"/>
        <v>41</v>
      </c>
      <c r="N18" s="65">
        <f t="shared" si="1"/>
        <v>893.3</v>
      </c>
      <c r="O18" s="29">
        <f t="shared" si="1"/>
        <v>78</v>
      </c>
      <c r="P18" s="65">
        <f t="shared" si="1"/>
        <v>2110.8900000000003</v>
      </c>
      <c r="Q18" s="29">
        <f t="shared" si="1"/>
        <v>61</v>
      </c>
      <c r="R18" s="65">
        <f t="shared" si="1"/>
        <v>1485.75</v>
      </c>
      <c r="S18" s="29">
        <f t="shared" si="1"/>
        <v>69</v>
      </c>
      <c r="T18" s="65">
        <f t="shared" si="1"/>
        <v>1826.99</v>
      </c>
      <c r="U18" s="29">
        <f t="shared" si="1"/>
        <v>89</v>
      </c>
      <c r="V18" s="65">
        <f t="shared" si="1"/>
        <v>2228.41</v>
      </c>
      <c r="W18" s="29">
        <f t="shared" si="1"/>
        <v>61</v>
      </c>
      <c r="X18" s="65">
        <f t="shared" si="1"/>
        <v>1720.79</v>
      </c>
      <c r="Y18" s="29">
        <f t="shared" si="1"/>
        <v>43</v>
      </c>
      <c r="Z18" s="65">
        <f t="shared" si="1"/>
        <v>1223.76</v>
      </c>
      <c r="AA18" s="58">
        <f t="shared" si="1"/>
        <v>732</v>
      </c>
      <c r="AB18" s="59">
        <f t="shared" si="1"/>
        <v>19033.54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12</v>
      </c>
      <c r="T23" s="4">
        <v>6156.97</v>
      </c>
      <c r="U23" s="4"/>
      <c r="V23" s="4"/>
      <c r="W23" s="4">
        <v>1</v>
      </c>
      <c r="X23" s="4">
        <v>881.99</v>
      </c>
      <c r="Y23" s="4"/>
      <c r="Z23" s="4"/>
      <c r="AA23" s="55">
        <f t="shared" si="2"/>
        <v>13</v>
      </c>
      <c r="AB23" s="55">
        <f t="shared" si="3"/>
        <v>7038.96</v>
      </c>
    </row>
    <row r="24" spans="1:30" x14ac:dyDescent="0.2">
      <c r="B24" s="24" t="s">
        <v>50</v>
      </c>
      <c r="C24" s="17">
        <v>2</v>
      </c>
      <c r="D24" s="17">
        <v>514.52</v>
      </c>
      <c r="E24" s="17">
        <v>3</v>
      </c>
      <c r="F24" s="17">
        <v>1280.4000000000001</v>
      </c>
      <c r="G24" s="17">
        <v>8</v>
      </c>
      <c r="H24" s="17">
        <v>2462.56</v>
      </c>
      <c r="I24" s="17">
        <v>4</v>
      </c>
      <c r="J24" s="17">
        <v>1386.8</v>
      </c>
      <c r="K24" s="17">
        <v>2</v>
      </c>
      <c r="L24" s="17">
        <v>649.71</v>
      </c>
      <c r="M24" s="17">
        <v>4</v>
      </c>
      <c r="N24" s="17">
        <v>2058.17</v>
      </c>
      <c r="O24" s="17">
        <v>7</v>
      </c>
      <c r="P24" s="17">
        <v>2569.9899999999998</v>
      </c>
      <c r="Q24" s="17">
        <v>8</v>
      </c>
      <c r="R24" s="17">
        <v>4337.5600000000004</v>
      </c>
      <c r="S24" s="17">
        <v>5</v>
      </c>
      <c r="T24" s="17">
        <v>1817.05</v>
      </c>
      <c r="U24" s="17">
        <v>8</v>
      </c>
      <c r="V24" s="17">
        <v>3281.74</v>
      </c>
      <c r="W24" s="17">
        <v>3</v>
      </c>
      <c r="X24" s="17">
        <v>2137.29</v>
      </c>
      <c r="Y24" s="17">
        <v>4</v>
      </c>
      <c r="Z24" s="17">
        <v>1652.45</v>
      </c>
      <c r="AA24" s="55">
        <f t="shared" ref="AA24:AA26" si="4">C24+E24+G24+I24+K24+M24+O24+Q24+S24+U24+W24+Y24</f>
        <v>58</v>
      </c>
      <c r="AB24" s="55">
        <f t="shared" ref="AB24:AB26" si="5">D24+F24+H24+J24+L24+N24+P24+R24+T24+V24+X24+Z24</f>
        <v>24148.240000000002</v>
      </c>
    </row>
    <row r="25" spans="1:30" x14ac:dyDescent="0.2">
      <c r="B25" s="24" t="s">
        <v>51</v>
      </c>
      <c r="C25" s="17">
        <v>2</v>
      </c>
      <c r="D25" s="17">
        <v>888.06</v>
      </c>
      <c r="E25" s="17"/>
      <c r="F25" s="17"/>
      <c r="G25" s="17"/>
      <c r="H25" s="17"/>
      <c r="I25" s="17">
        <v>3</v>
      </c>
      <c r="J25" s="17">
        <v>1037.6600000000001</v>
      </c>
      <c r="K25" s="17">
        <v>1</v>
      </c>
      <c r="L25" s="17">
        <v>696.21</v>
      </c>
      <c r="M25" s="17"/>
      <c r="N25" s="17"/>
      <c r="O25" s="17"/>
      <c r="P25" s="17"/>
      <c r="Q25" s="17"/>
      <c r="R25" s="17"/>
      <c r="S25" s="17">
        <v>1</v>
      </c>
      <c r="T25" s="17">
        <v>299</v>
      </c>
      <c r="U25" s="17">
        <v>2</v>
      </c>
      <c r="V25" s="17">
        <v>585.5</v>
      </c>
      <c r="W25" s="17">
        <v>2</v>
      </c>
      <c r="X25" s="17">
        <v>652.04999999999995</v>
      </c>
      <c r="Y25" s="17">
        <v>2</v>
      </c>
      <c r="Z25" s="17">
        <v>829</v>
      </c>
      <c r="AA25" s="55">
        <f t="shared" si="4"/>
        <v>13</v>
      </c>
      <c r="AB25" s="55">
        <f t="shared" si="5"/>
        <v>4987.4800000000005</v>
      </c>
    </row>
    <row r="26" spans="1:30" x14ac:dyDescent="0.2">
      <c r="A26" s="31"/>
      <c r="B26" s="32" t="s">
        <v>52</v>
      </c>
      <c r="C26" s="8"/>
      <c r="D26" s="8"/>
      <c r="E26" s="8">
        <v>1</v>
      </c>
      <c r="F26" s="8">
        <v>149</v>
      </c>
      <c r="G26" s="8"/>
      <c r="H26" s="8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5">
        <f t="shared" si="4"/>
        <v>1</v>
      </c>
      <c r="AB26" s="55">
        <f t="shared" si="5"/>
        <v>149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4</v>
      </c>
      <c r="D27" s="65">
        <f t="shared" si="6"/>
        <v>1402.58</v>
      </c>
      <c r="E27" s="29">
        <f t="shared" si="6"/>
        <v>4</v>
      </c>
      <c r="F27" s="65">
        <f t="shared" si="6"/>
        <v>1429.4</v>
      </c>
      <c r="G27" s="29">
        <f t="shared" si="6"/>
        <v>8</v>
      </c>
      <c r="H27" s="65">
        <f t="shared" si="6"/>
        <v>2462.56</v>
      </c>
      <c r="I27" s="29">
        <f t="shared" si="6"/>
        <v>7</v>
      </c>
      <c r="J27" s="65">
        <f t="shared" si="6"/>
        <v>2424.46</v>
      </c>
      <c r="K27" s="70">
        <f t="shared" si="6"/>
        <v>3</v>
      </c>
      <c r="L27" s="78">
        <f t="shared" si="6"/>
        <v>1345.92</v>
      </c>
      <c r="M27" s="70">
        <f t="shared" si="6"/>
        <v>4</v>
      </c>
      <c r="N27" s="78">
        <f t="shared" si="6"/>
        <v>2058.17</v>
      </c>
      <c r="O27" s="70">
        <f t="shared" si="6"/>
        <v>7</v>
      </c>
      <c r="P27" s="78">
        <f t="shared" si="6"/>
        <v>2569.9899999999998</v>
      </c>
      <c r="Q27" s="70">
        <f t="shared" si="6"/>
        <v>8</v>
      </c>
      <c r="R27" s="78">
        <f t="shared" si="6"/>
        <v>4337.5600000000004</v>
      </c>
      <c r="S27" s="70">
        <f t="shared" si="6"/>
        <v>18</v>
      </c>
      <c r="T27" s="78">
        <f t="shared" si="6"/>
        <v>8273.02</v>
      </c>
      <c r="U27" s="70">
        <f t="shared" si="6"/>
        <v>10</v>
      </c>
      <c r="V27" s="78">
        <f t="shared" si="6"/>
        <v>3867.24</v>
      </c>
      <c r="W27" s="70">
        <f t="shared" si="6"/>
        <v>6</v>
      </c>
      <c r="X27" s="78">
        <f t="shared" si="6"/>
        <v>3671.33</v>
      </c>
      <c r="Y27" s="70">
        <f t="shared" si="6"/>
        <v>6</v>
      </c>
      <c r="Z27" s="78">
        <f t="shared" si="6"/>
        <v>2481.4499999999998</v>
      </c>
      <c r="AA27" s="58">
        <f t="shared" si="6"/>
        <v>85</v>
      </c>
      <c r="AB27" s="59">
        <f t="shared" si="6"/>
        <v>36323.68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79</v>
      </c>
      <c r="D29" s="79">
        <f t="shared" si="7"/>
        <v>3649.91</v>
      </c>
      <c r="E29" s="67">
        <f t="shared" si="7"/>
        <v>87</v>
      </c>
      <c r="F29" s="79">
        <f t="shared" si="7"/>
        <v>3583.38</v>
      </c>
      <c r="G29" s="67">
        <f t="shared" si="7"/>
        <v>64</v>
      </c>
      <c r="H29" s="79">
        <f t="shared" si="7"/>
        <v>3835.38</v>
      </c>
      <c r="I29" s="67">
        <f t="shared" si="7"/>
        <v>54</v>
      </c>
      <c r="J29" s="79">
        <f t="shared" si="7"/>
        <v>3560.4</v>
      </c>
      <c r="K29" s="67">
        <f t="shared" si="7"/>
        <v>32</v>
      </c>
      <c r="L29" s="79">
        <f t="shared" si="7"/>
        <v>1979.5</v>
      </c>
      <c r="M29" s="67">
        <f t="shared" si="7"/>
        <v>45</v>
      </c>
      <c r="N29" s="79">
        <f t="shared" si="7"/>
        <v>2951.4700000000003</v>
      </c>
      <c r="O29" s="67">
        <f t="shared" si="7"/>
        <v>85</v>
      </c>
      <c r="P29" s="79">
        <f t="shared" si="7"/>
        <v>4680.88</v>
      </c>
      <c r="Q29" s="67">
        <f t="shared" si="7"/>
        <v>69</v>
      </c>
      <c r="R29" s="79">
        <f t="shared" si="7"/>
        <v>5823.31</v>
      </c>
      <c r="S29" s="67">
        <f t="shared" si="7"/>
        <v>87</v>
      </c>
      <c r="T29" s="79">
        <f t="shared" si="7"/>
        <v>10100.01</v>
      </c>
      <c r="U29" s="67">
        <f t="shared" si="7"/>
        <v>99</v>
      </c>
      <c r="V29" s="79">
        <f t="shared" si="7"/>
        <v>6095.65</v>
      </c>
      <c r="W29" s="67">
        <f t="shared" si="7"/>
        <v>67</v>
      </c>
      <c r="X29" s="79">
        <f t="shared" si="7"/>
        <v>5392.12</v>
      </c>
      <c r="Y29" s="67">
        <f t="shared" si="7"/>
        <v>49</v>
      </c>
      <c r="Z29" s="79">
        <f t="shared" si="7"/>
        <v>3705.21</v>
      </c>
      <c r="AA29" s="136">
        <f t="shared" si="7"/>
        <v>817</v>
      </c>
      <c r="AB29" s="137">
        <f t="shared" si="7"/>
        <v>55357.22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47812.160000000003</v>
      </c>
      <c r="E31" s="66"/>
      <c r="F31" s="93">
        <v>60011.02</v>
      </c>
      <c r="G31" s="66"/>
      <c r="H31" s="93">
        <v>56257.33</v>
      </c>
      <c r="I31" s="66"/>
      <c r="J31" s="93">
        <v>46400.76</v>
      </c>
      <c r="K31" s="66"/>
      <c r="L31" s="93">
        <v>23602.22</v>
      </c>
      <c r="M31" s="66"/>
      <c r="N31" s="93">
        <v>29015.9</v>
      </c>
      <c r="O31" s="66"/>
      <c r="P31" s="93">
        <v>55884.71</v>
      </c>
      <c r="Q31" s="66"/>
      <c r="R31" s="93">
        <v>37701.160000000003</v>
      </c>
      <c r="S31" s="66"/>
      <c r="T31" s="93">
        <v>47675.11</v>
      </c>
      <c r="U31" s="66"/>
      <c r="V31" s="93">
        <v>57901.23</v>
      </c>
      <c r="W31" s="66"/>
      <c r="X31" s="93">
        <v>38854.449999999997</v>
      </c>
      <c r="Y31" s="66"/>
      <c r="Z31" s="93">
        <v>30271.8</v>
      </c>
      <c r="AA31" s="91"/>
      <c r="AB31" s="64">
        <f>D31+F31+H31+J31+L31+N31+P31+R31+T31+V31+X31+Z31</f>
        <v>531387.85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7.6338529779871891E-2</v>
      </c>
      <c r="E32" s="30"/>
      <c r="F32" s="119">
        <f t="shared" ref="F32" si="8">F29/F31</f>
        <v>5.9712032889959216E-2</v>
      </c>
      <c r="G32" s="30"/>
      <c r="H32" s="119">
        <f t="shared" ref="H32" si="9">H29/H31</f>
        <v>6.81756492887238E-2</v>
      </c>
      <c r="I32" s="30"/>
      <c r="J32" s="119">
        <f t="shared" ref="J32" si="10">J29/J31</f>
        <v>7.673150181160826E-2</v>
      </c>
      <c r="K32" s="30"/>
      <c r="L32" s="119">
        <f t="shared" ref="L32" si="11">L29/L31</f>
        <v>8.3869229250468802E-2</v>
      </c>
      <c r="M32" s="30"/>
      <c r="N32" s="119">
        <f t="shared" ref="N32" si="12">N29/N31</f>
        <v>0.10171905748227696</v>
      </c>
      <c r="O32" s="30"/>
      <c r="P32" s="119">
        <f t="shared" ref="P32" si="13">P29/P31</f>
        <v>8.375958289843502E-2</v>
      </c>
      <c r="Q32" s="30"/>
      <c r="R32" s="119">
        <f t="shared" ref="R32" si="14">R29/R31</f>
        <v>0.1544597036271563</v>
      </c>
      <c r="S32" s="30"/>
      <c r="T32" s="119">
        <f t="shared" ref="T32" si="15">T29/T31</f>
        <v>0.21185079593943254</v>
      </c>
      <c r="U32" s="30"/>
      <c r="V32" s="119">
        <f t="shared" ref="V32" si="16">V29/V31</f>
        <v>0.10527669274037874</v>
      </c>
      <c r="W32" s="30"/>
      <c r="X32" s="119">
        <f t="shared" ref="X32" si="17">X29/X31</f>
        <v>0.13877741159635512</v>
      </c>
      <c r="Y32" s="30"/>
      <c r="Z32" s="119">
        <f t="shared" ref="Z32" si="18">Z29/Z31</f>
        <v>0.12239807345450221</v>
      </c>
      <c r="AA32" s="138"/>
      <c r="AB32" s="139">
        <f>AB29/AB31</f>
        <v>0.10417479436159484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45</v>
      </c>
      <c r="P35" s="129">
        <v>135.05000000000001</v>
      </c>
      <c r="Q35" s="17">
        <v>68</v>
      </c>
      <c r="R35" s="129">
        <v>560</v>
      </c>
      <c r="S35" s="17">
        <v>54</v>
      </c>
      <c r="T35" s="129">
        <v>363.96</v>
      </c>
      <c r="U35" s="17">
        <v>60</v>
      </c>
      <c r="V35" s="129">
        <v>836</v>
      </c>
      <c r="W35" s="17">
        <v>58</v>
      </c>
      <c r="X35" s="129">
        <v>1780</v>
      </c>
      <c r="Y35" s="17">
        <v>43</v>
      </c>
      <c r="Z35" s="129">
        <v>111</v>
      </c>
      <c r="AA35" s="55">
        <f t="shared" ref="AA35:AA36" si="19">C35+E35+G35+I35+K35+M35+O35+Q35+S35+U35+W35+Y35</f>
        <v>328</v>
      </c>
      <c r="AB35" s="131">
        <f t="shared" ref="AB35:AB36" si="20">D35+F35+H35+J35+L35+N35+P35+R35+T35+V35+X35+Z35</f>
        <v>3786.01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24</v>
      </c>
      <c r="P36" s="130">
        <v>267</v>
      </c>
      <c r="Q36" s="103">
        <v>31</v>
      </c>
      <c r="R36" s="130">
        <v>538.79999999999995</v>
      </c>
      <c r="S36" s="103">
        <v>26</v>
      </c>
      <c r="T36" s="130">
        <v>382.71</v>
      </c>
      <c r="U36" s="103">
        <v>24</v>
      </c>
      <c r="V36" s="130">
        <v>627.6</v>
      </c>
      <c r="W36" s="103">
        <v>29</v>
      </c>
      <c r="X36" s="130">
        <v>206.73</v>
      </c>
      <c r="Y36" s="103">
        <v>25</v>
      </c>
      <c r="Z36" s="130">
        <v>715.69</v>
      </c>
      <c r="AA36" s="55">
        <f t="shared" si="19"/>
        <v>159</v>
      </c>
      <c r="AB36" s="131">
        <f t="shared" si="20"/>
        <v>2738.53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69</v>
      </c>
      <c r="P37" s="132">
        <f t="shared" si="21"/>
        <v>402.05</v>
      </c>
      <c r="Q37" s="71">
        <f t="shared" si="21"/>
        <v>99</v>
      </c>
      <c r="R37" s="132">
        <f t="shared" si="21"/>
        <v>1098.8</v>
      </c>
      <c r="S37" s="71">
        <f t="shared" si="21"/>
        <v>80</v>
      </c>
      <c r="T37" s="132">
        <f t="shared" si="21"/>
        <v>746.67</v>
      </c>
      <c r="U37" s="71">
        <f t="shared" si="21"/>
        <v>84</v>
      </c>
      <c r="V37" s="132">
        <f t="shared" si="21"/>
        <v>1463.6</v>
      </c>
      <c r="W37" s="71">
        <f t="shared" si="21"/>
        <v>87</v>
      </c>
      <c r="X37" s="132">
        <f t="shared" si="21"/>
        <v>1986.73</v>
      </c>
      <c r="Y37" s="71">
        <f t="shared" si="21"/>
        <v>68</v>
      </c>
      <c r="Z37" s="132">
        <f t="shared" si="21"/>
        <v>826.69</v>
      </c>
      <c r="AA37" s="58">
        <f t="shared" si="21"/>
        <v>487</v>
      </c>
      <c r="AB37" s="59">
        <f t="shared" si="21"/>
        <v>6524.5400000000009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2302.4899999999998</v>
      </c>
      <c r="E39" s="77"/>
      <c r="F39" s="128">
        <f>F18+F27+F37-F9</f>
        <v>1857.73</v>
      </c>
      <c r="G39" s="77"/>
      <c r="H39" s="128">
        <f>H18+H27+38-H9</f>
        <v>2321.59</v>
      </c>
      <c r="I39" s="77"/>
      <c r="J39" s="128">
        <f>J18+J27+J37-J9</f>
        <v>2139.1800000000003</v>
      </c>
      <c r="K39" s="77"/>
      <c r="L39" s="128">
        <f>L18+L27+L37-L9</f>
        <v>1289.0999999999999</v>
      </c>
      <c r="M39" s="77"/>
      <c r="N39" s="128">
        <f>N18+N27+N37-N9</f>
        <v>2116.7900000000004</v>
      </c>
      <c r="O39" s="77"/>
      <c r="P39" s="128">
        <f>P18+P27+P37-P9</f>
        <v>3390.7300000000005</v>
      </c>
      <c r="Q39" s="77"/>
      <c r="R39" s="128">
        <f>R18+R27+R37-R9</f>
        <v>5797.64</v>
      </c>
      <c r="S39" s="77"/>
      <c r="T39" s="128">
        <f>T18+T27+T37-T9</f>
        <v>9258.76</v>
      </c>
      <c r="U39" s="77"/>
      <c r="V39" s="128">
        <f>V18+V27+V37-V9</f>
        <v>5922.49</v>
      </c>
      <c r="W39" s="77"/>
      <c r="X39" s="128">
        <f>X18+X27+X37-X9</f>
        <v>6294.4400000000005</v>
      </c>
      <c r="Y39" s="77"/>
      <c r="Z39" s="128">
        <f>Z18+Z27+Z37-Z9</f>
        <v>3710.3599999999997</v>
      </c>
      <c r="AA39" s="77"/>
      <c r="AB39" s="128">
        <f>AB18+AB27+AB37-AB9</f>
        <v>46363.3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3" orientation="landscape" r:id="rId1"/>
  <headerFooter alignWithMargins="0">
    <oddFooter>&amp;L&amp;F&amp;RPrepared by Kathy Adair
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7109375" customWidth="1"/>
    <col min="3" max="3" width="5.7109375" style="1" customWidth="1"/>
    <col min="4" max="4" width="8.140625" style="1" bestFit="1" customWidth="1"/>
    <col min="5" max="5" width="5.7109375" style="1" customWidth="1"/>
    <col min="6" max="6" width="8.140625" style="1" bestFit="1" customWidth="1"/>
    <col min="7" max="7" width="5.7109375" style="1" customWidth="1"/>
    <col min="8" max="8" width="7.8554687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8.140625" style="1" bestFit="1" customWidth="1"/>
    <col min="17" max="17" width="6.28515625" style="1" customWidth="1"/>
    <col min="18" max="18" width="9.140625" style="1" bestFit="1" customWidth="1"/>
    <col min="19" max="19" width="6.140625" style="1" customWidth="1"/>
    <col min="20" max="20" width="9.140625" style="1" customWidth="1"/>
    <col min="21" max="21" width="5.28515625" style="1" customWidth="1"/>
    <col min="22" max="22" width="8.140625" style="1" bestFit="1" customWidth="1"/>
    <col min="23" max="23" width="7.28515625" style="1" customWidth="1"/>
    <col min="24" max="24" width="8.140625" style="1" bestFit="1" customWidth="1"/>
    <col min="25" max="25" width="6.140625" style="1" customWidth="1"/>
    <col min="26" max="26" width="8.140625" style="1" bestFit="1" customWidth="1"/>
    <col min="27" max="27" width="6.28515625" style="3" customWidth="1"/>
    <col min="28" max="28" width="9.140625" style="3"/>
  </cols>
  <sheetData>
    <row r="1" spans="1:28" x14ac:dyDescent="0.2">
      <c r="A1" t="s">
        <v>38</v>
      </c>
      <c r="U1" s="1" t="s">
        <v>32</v>
      </c>
    </row>
    <row r="2" spans="1:28" x14ac:dyDescent="0.2">
      <c r="A2" t="s">
        <v>26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152</v>
      </c>
      <c r="E6" s="8">
        <v>174</v>
      </c>
      <c r="G6" s="8">
        <v>131</v>
      </c>
      <c r="I6" s="8">
        <v>120</v>
      </c>
      <c r="K6" s="8">
        <v>119</v>
      </c>
      <c r="M6" s="8">
        <v>79</v>
      </c>
      <c r="O6" s="8">
        <v>131</v>
      </c>
      <c r="Q6" s="8">
        <v>154</v>
      </c>
      <c r="S6" s="8">
        <v>200</v>
      </c>
      <c r="U6" s="8">
        <v>88</v>
      </c>
      <c r="W6" s="6">
        <v>121</v>
      </c>
      <c r="Y6" s="8">
        <v>90</v>
      </c>
      <c r="AA6" s="54">
        <f>C6+E6+G6+I6+K6+M6+O6+Q6+S6+U6+W6+Y6</f>
        <v>1559</v>
      </c>
      <c r="AB6" s="53"/>
    </row>
    <row r="7" spans="1:28" ht="13.5" thickTop="1" x14ac:dyDescent="0.2">
      <c r="B7" t="s">
        <v>15</v>
      </c>
      <c r="D7" s="4">
        <v>1420.92</v>
      </c>
      <c r="F7" s="4">
        <v>1616.49</v>
      </c>
      <c r="H7" s="4">
        <v>1237.95</v>
      </c>
      <c r="J7" s="4">
        <v>1127.3399999999999</v>
      </c>
      <c r="L7" s="4">
        <v>1059.8</v>
      </c>
      <c r="N7" s="4">
        <v>741.44</v>
      </c>
      <c r="P7" s="4">
        <v>1347.15</v>
      </c>
      <c r="R7" s="4">
        <v>1477.36</v>
      </c>
      <c r="T7" s="4">
        <v>1843.44</v>
      </c>
      <c r="V7" s="4">
        <v>806.25</v>
      </c>
      <c r="X7" s="4">
        <v>1055.9000000000001</v>
      </c>
      <c r="Z7" s="4">
        <v>879.25</v>
      </c>
      <c r="AA7" s="53"/>
      <c r="AB7" s="55">
        <f>D7+F7+H7+J7+L7+N7+P7+R7+T7+V7+X7+Z7</f>
        <v>14613.29</v>
      </c>
    </row>
    <row r="8" spans="1:28" x14ac:dyDescent="0.2">
      <c r="B8" t="s">
        <v>16</v>
      </c>
      <c r="D8" s="6">
        <v>310.72000000000003</v>
      </c>
      <c r="F8" s="6">
        <v>348</v>
      </c>
      <c r="H8" s="6">
        <v>262</v>
      </c>
      <c r="J8" s="6">
        <v>180.5</v>
      </c>
      <c r="L8" s="6">
        <v>178.5</v>
      </c>
      <c r="N8" s="6">
        <v>118.5</v>
      </c>
      <c r="P8" s="6">
        <v>196.5</v>
      </c>
      <c r="R8" s="6">
        <v>231</v>
      </c>
      <c r="T8" s="6">
        <v>300</v>
      </c>
      <c r="V8" s="6">
        <v>132</v>
      </c>
      <c r="X8" s="6">
        <v>181.5</v>
      </c>
      <c r="Z8" s="6">
        <v>135</v>
      </c>
      <c r="AA8" s="53"/>
      <c r="AB8" s="57">
        <f>D8+F8+H8+J8+L8+N8+P8+R8+T8+V8+X8+Z8</f>
        <v>2574.2200000000003</v>
      </c>
    </row>
    <row r="9" spans="1:28" ht="13.5" thickBot="1" x14ac:dyDescent="0.25">
      <c r="A9" s="28"/>
      <c r="B9" s="38" t="s">
        <v>41</v>
      </c>
      <c r="C9" s="9"/>
      <c r="D9" s="65">
        <f>SUM(D7:D8)</f>
        <v>1731.64</v>
      </c>
      <c r="E9" s="9"/>
      <c r="F9" s="65">
        <f>SUM(F7:F8)</f>
        <v>1964.49</v>
      </c>
      <c r="G9" s="9"/>
      <c r="H9" s="65">
        <f>SUM(H7:H8)</f>
        <v>1499.95</v>
      </c>
      <c r="I9" s="9"/>
      <c r="J9" s="65">
        <f>SUM(J7:J8)</f>
        <v>1307.8399999999999</v>
      </c>
      <c r="K9" s="9"/>
      <c r="L9" s="65">
        <f>SUM(L7:L8)</f>
        <v>1238.3</v>
      </c>
      <c r="M9" s="9"/>
      <c r="N9" s="65">
        <f>SUM(N7:N8)</f>
        <v>859.94</v>
      </c>
      <c r="O9" s="9"/>
      <c r="P9" s="65">
        <f>SUM(P7:P8)</f>
        <v>1543.65</v>
      </c>
      <c r="Q9" s="9"/>
      <c r="R9" s="65">
        <f>SUM(R7:R8)</f>
        <v>1708.36</v>
      </c>
      <c r="S9" s="9"/>
      <c r="T9" s="65">
        <f>SUM(T7:T8)</f>
        <v>2143.44</v>
      </c>
      <c r="U9" s="9"/>
      <c r="V9" s="65">
        <f>SUM(V7:V8)</f>
        <v>938.25</v>
      </c>
      <c r="W9" s="9"/>
      <c r="X9" s="65">
        <f>SUM(X7:X8)</f>
        <v>1237.4000000000001</v>
      </c>
      <c r="Y9" s="9"/>
      <c r="Z9" s="65">
        <f>SUM(Z7:Z8)</f>
        <v>1014.25</v>
      </c>
      <c r="AA9" s="54"/>
      <c r="AB9" s="63">
        <f>SUM(AB7:AB8)</f>
        <v>17187.510000000002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109</v>
      </c>
      <c r="D12" s="4">
        <v>2796.59</v>
      </c>
      <c r="E12" s="4">
        <v>107</v>
      </c>
      <c r="F12" s="4">
        <v>2762.75</v>
      </c>
      <c r="G12" s="4">
        <v>51</v>
      </c>
      <c r="H12" s="4">
        <v>1560.11</v>
      </c>
      <c r="I12" s="4">
        <v>56</v>
      </c>
      <c r="J12" s="4">
        <v>1599.25</v>
      </c>
      <c r="K12" s="4">
        <v>51</v>
      </c>
      <c r="L12" s="4">
        <v>1697.86</v>
      </c>
      <c r="M12" s="4">
        <v>24</v>
      </c>
      <c r="N12" s="4">
        <v>509.73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398</v>
      </c>
      <c r="AB12" s="55">
        <f t="shared" si="0"/>
        <v>10926.29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64</v>
      </c>
      <c r="P13" s="4">
        <v>1925.55</v>
      </c>
      <c r="Q13" s="4">
        <v>84</v>
      </c>
      <c r="R13" s="4">
        <v>2259.77</v>
      </c>
      <c r="S13" s="4">
        <v>107</v>
      </c>
      <c r="T13" s="4">
        <v>2794.77</v>
      </c>
      <c r="U13" s="4">
        <v>45</v>
      </c>
      <c r="V13" s="4">
        <v>1453.27</v>
      </c>
      <c r="W13" s="4">
        <v>67</v>
      </c>
      <c r="X13" s="4">
        <v>1722.3</v>
      </c>
      <c r="Y13" s="4">
        <v>46</v>
      </c>
      <c r="Z13" s="4">
        <v>2068.87</v>
      </c>
      <c r="AA13" s="55">
        <f t="shared" si="0"/>
        <v>413</v>
      </c>
      <c r="AB13" s="55">
        <f t="shared" si="0"/>
        <v>12224.529999999999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  <c r="Q14" s="4">
        <v>4</v>
      </c>
      <c r="R14" s="4">
        <v>313.64</v>
      </c>
      <c r="S14" s="4">
        <v>11</v>
      </c>
      <c r="T14" s="4">
        <v>303.62</v>
      </c>
      <c r="U14" s="4">
        <v>6</v>
      </c>
      <c r="V14" s="4">
        <v>116.9</v>
      </c>
      <c r="W14" s="4">
        <v>1</v>
      </c>
      <c r="X14" s="4">
        <v>7.93</v>
      </c>
      <c r="Y14" s="4">
        <v>1</v>
      </c>
      <c r="Z14" s="4">
        <v>44.7</v>
      </c>
      <c r="AA14" s="55">
        <f t="shared" si="0"/>
        <v>23</v>
      </c>
      <c r="AB14" s="55">
        <f t="shared" si="0"/>
        <v>786.79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11</v>
      </c>
      <c r="P15" s="4">
        <v>957.6</v>
      </c>
      <c r="Q15" s="4">
        <v>4</v>
      </c>
      <c r="R15" s="4">
        <v>498.6</v>
      </c>
      <c r="S15" s="4">
        <v>22</v>
      </c>
      <c r="T15" s="4">
        <v>3241.98</v>
      </c>
      <c r="U15" s="4">
        <v>4</v>
      </c>
      <c r="V15" s="4">
        <v>301.60000000000002</v>
      </c>
      <c r="W15" s="4">
        <v>11</v>
      </c>
      <c r="X15" s="4">
        <v>1191.5999999999999</v>
      </c>
      <c r="Y15" s="4">
        <v>8</v>
      </c>
      <c r="Z15" s="4">
        <v>584.20000000000005</v>
      </c>
      <c r="AA15" s="55">
        <f t="shared" si="0"/>
        <v>60</v>
      </c>
      <c r="AB15" s="55">
        <f t="shared" si="0"/>
        <v>6775.5800000000008</v>
      </c>
    </row>
    <row r="16" spans="1:28" x14ac:dyDescent="0.2">
      <c r="B16" s="24" t="s">
        <v>92</v>
      </c>
      <c r="C16" s="4">
        <v>21</v>
      </c>
      <c r="D16" s="4">
        <v>2036.15</v>
      </c>
      <c r="E16" s="4">
        <v>27</v>
      </c>
      <c r="F16" s="4">
        <v>2973.02</v>
      </c>
      <c r="G16" s="4">
        <v>22</v>
      </c>
      <c r="H16" s="4">
        <v>2448.3000000000002</v>
      </c>
      <c r="I16" s="4">
        <v>7</v>
      </c>
      <c r="J16" s="4">
        <v>912</v>
      </c>
      <c r="K16" s="4">
        <v>13</v>
      </c>
      <c r="L16" s="4">
        <v>1632</v>
      </c>
      <c r="M16" s="4">
        <v>7</v>
      </c>
      <c r="N16" s="4">
        <v>1296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97</v>
      </c>
      <c r="AB16" s="55">
        <f t="shared" si="0"/>
        <v>11297.470000000001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1</v>
      </c>
      <c r="P17" s="8">
        <v>0</v>
      </c>
      <c r="Q17" s="8"/>
      <c r="R17" s="8"/>
      <c r="S17" s="8">
        <v>8</v>
      </c>
      <c r="T17" s="8">
        <v>75</v>
      </c>
      <c r="U17" s="8"/>
      <c r="V17" s="8"/>
      <c r="W17" s="8">
        <v>1</v>
      </c>
      <c r="X17" s="8">
        <v>0</v>
      </c>
      <c r="Y17" s="8">
        <v>3</v>
      </c>
      <c r="Z17" s="8">
        <v>36</v>
      </c>
      <c r="AA17" s="55">
        <f t="shared" si="0"/>
        <v>13</v>
      </c>
      <c r="AB17" s="55">
        <f t="shared" si="0"/>
        <v>111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130</v>
      </c>
      <c r="D18" s="65">
        <f>SUM(D12:D17)</f>
        <v>4832.74</v>
      </c>
      <c r="E18" s="29">
        <f t="shared" si="1"/>
        <v>134</v>
      </c>
      <c r="F18" s="65">
        <f t="shared" si="1"/>
        <v>5735.77</v>
      </c>
      <c r="G18" s="29">
        <f t="shared" si="1"/>
        <v>73</v>
      </c>
      <c r="H18" s="65">
        <f t="shared" si="1"/>
        <v>4008.41</v>
      </c>
      <c r="I18" s="29">
        <f t="shared" si="1"/>
        <v>63</v>
      </c>
      <c r="J18" s="65">
        <f t="shared" si="1"/>
        <v>2511.25</v>
      </c>
      <c r="K18" s="29">
        <f t="shared" si="1"/>
        <v>64</v>
      </c>
      <c r="L18" s="65">
        <f t="shared" si="1"/>
        <v>3329.8599999999997</v>
      </c>
      <c r="M18" s="29">
        <f t="shared" si="1"/>
        <v>31</v>
      </c>
      <c r="N18" s="65">
        <f t="shared" si="1"/>
        <v>1805.73</v>
      </c>
      <c r="O18" s="29">
        <f t="shared" si="1"/>
        <v>76</v>
      </c>
      <c r="P18" s="65">
        <f t="shared" si="1"/>
        <v>2883.15</v>
      </c>
      <c r="Q18" s="29">
        <f t="shared" si="1"/>
        <v>92</v>
      </c>
      <c r="R18" s="65">
        <f t="shared" si="1"/>
        <v>3072.0099999999998</v>
      </c>
      <c r="S18" s="29">
        <f t="shared" si="1"/>
        <v>148</v>
      </c>
      <c r="T18" s="65">
        <f t="shared" si="1"/>
        <v>6415.37</v>
      </c>
      <c r="U18" s="29">
        <f t="shared" si="1"/>
        <v>55</v>
      </c>
      <c r="V18" s="65">
        <f t="shared" si="1"/>
        <v>1871.77</v>
      </c>
      <c r="W18" s="29">
        <f t="shared" si="1"/>
        <v>80</v>
      </c>
      <c r="X18" s="65">
        <f t="shared" si="1"/>
        <v>2921.83</v>
      </c>
      <c r="Y18" s="29">
        <f t="shared" si="1"/>
        <v>58</v>
      </c>
      <c r="Z18" s="65">
        <f t="shared" si="1"/>
        <v>2733.7699999999995</v>
      </c>
      <c r="AA18" s="58">
        <f t="shared" si="1"/>
        <v>1004</v>
      </c>
      <c r="AB18" s="59">
        <f t="shared" si="1"/>
        <v>42121.66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2</v>
      </c>
      <c r="N23" s="4">
        <v>709.1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2</v>
      </c>
      <c r="AB23" s="55">
        <f t="shared" si="3"/>
        <v>709.1</v>
      </c>
    </row>
    <row r="24" spans="1:30" x14ac:dyDescent="0.2">
      <c r="B24" s="24" t="s">
        <v>50</v>
      </c>
      <c r="C24" s="17">
        <v>1</v>
      </c>
      <c r="D24" s="17">
        <v>513.9</v>
      </c>
      <c r="E24" s="17"/>
      <c r="F24" s="17"/>
      <c r="G24" s="17">
        <v>6</v>
      </c>
      <c r="H24" s="17">
        <v>2661.85</v>
      </c>
      <c r="I24" s="17">
        <v>4</v>
      </c>
      <c r="J24" s="17">
        <v>2257.85</v>
      </c>
      <c r="K24" s="17"/>
      <c r="L24" s="17"/>
      <c r="M24" s="17">
        <v>5</v>
      </c>
      <c r="N24" s="17">
        <v>1925.45</v>
      </c>
      <c r="O24" s="17">
        <v>6</v>
      </c>
      <c r="P24" s="17">
        <v>2051.9</v>
      </c>
      <c r="Q24" s="17">
        <v>0</v>
      </c>
      <c r="R24" s="17">
        <v>249.88</v>
      </c>
      <c r="S24" s="17">
        <v>3</v>
      </c>
      <c r="T24" s="17">
        <v>1205.19</v>
      </c>
      <c r="U24" s="17">
        <v>1</v>
      </c>
      <c r="V24" s="17">
        <v>485.6</v>
      </c>
      <c r="W24" s="17">
        <v>5</v>
      </c>
      <c r="X24" s="17">
        <v>2321.69</v>
      </c>
      <c r="Y24" s="17">
        <v>1</v>
      </c>
      <c r="Z24" s="17">
        <v>182.5</v>
      </c>
      <c r="AA24" s="55">
        <f t="shared" ref="AA24:AA26" si="4">C24+E24+G24+I24+K24+M24+O24+Q24+S24+U24+W24+Y24</f>
        <v>32</v>
      </c>
      <c r="AB24" s="55">
        <f t="shared" ref="AB24:AB26" si="5">D24+F24+H24+J24+L24+N24+P24+R24+T24+V24+X24+Z24</f>
        <v>13855.810000000001</v>
      </c>
    </row>
    <row r="25" spans="1:30" x14ac:dyDescent="0.2">
      <c r="B25" s="24" t="s">
        <v>51</v>
      </c>
      <c r="C25" s="17"/>
      <c r="D25" s="17"/>
      <c r="E25" s="17">
        <v>2</v>
      </c>
      <c r="F25" s="17">
        <v>196.04</v>
      </c>
      <c r="G25" s="17">
        <v>4</v>
      </c>
      <c r="H25" s="17">
        <v>1219.8499999999999</v>
      </c>
      <c r="I25" s="17">
        <v>1</v>
      </c>
      <c r="J25" s="17">
        <v>242.7</v>
      </c>
      <c r="K25" s="17">
        <v>2</v>
      </c>
      <c r="L25" s="17">
        <v>710.61</v>
      </c>
      <c r="M25" s="17"/>
      <c r="N25" s="17"/>
      <c r="O25" s="17">
        <v>1</v>
      </c>
      <c r="P25" s="17">
        <v>480.21</v>
      </c>
      <c r="Q25" s="17"/>
      <c r="R25" s="17"/>
      <c r="S25" s="17">
        <v>2</v>
      </c>
      <c r="T25" s="17">
        <v>672.05</v>
      </c>
      <c r="U25" s="17"/>
      <c r="V25" s="17"/>
      <c r="W25" s="17"/>
      <c r="X25" s="17"/>
      <c r="Y25" s="17"/>
      <c r="Z25" s="17"/>
      <c r="AA25" s="55">
        <f t="shared" si="4"/>
        <v>12</v>
      </c>
      <c r="AB25" s="55">
        <f t="shared" si="5"/>
        <v>3521.46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5">
        <f t="shared" si="4"/>
        <v>0</v>
      </c>
      <c r="AB26" s="55">
        <f t="shared" si="5"/>
        <v>0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1</v>
      </c>
      <c r="D27" s="65">
        <f t="shared" si="6"/>
        <v>513.9</v>
      </c>
      <c r="E27" s="29">
        <f t="shared" si="6"/>
        <v>2</v>
      </c>
      <c r="F27" s="65">
        <f t="shared" si="6"/>
        <v>196.04</v>
      </c>
      <c r="G27" s="29">
        <f t="shared" si="6"/>
        <v>10</v>
      </c>
      <c r="H27" s="65">
        <f t="shared" si="6"/>
        <v>3881.7</v>
      </c>
      <c r="I27" s="29">
        <f t="shared" si="6"/>
        <v>5</v>
      </c>
      <c r="J27" s="65">
        <f t="shared" si="6"/>
        <v>2500.5499999999997</v>
      </c>
      <c r="K27" s="70">
        <f t="shared" si="6"/>
        <v>2</v>
      </c>
      <c r="L27" s="78">
        <f t="shared" si="6"/>
        <v>710.61</v>
      </c>
      <c r="M27" s="70">
        <f t="shared" si="6"/>
        <v>7</v>
      </c>
      <c r="N27" s="78">
        <f t="shared" si="6"/>
        <v>2634.55</v>
      </c>
      <c r="O27" s="70">
        <f t="shared" si="6"/>
        <v>7</v>
      </c>
      <c r="P27" s="78">
        <f t="shared" si="6"/>
        <v>2532.11</v>
      </c>
      <c r="Q27" s="70">
        <f t="shared" si="6"/>
        <v>0</v>
      </c>
      <c r="R27" s="78">
        <f t="shared" si="6"/>
        <v>249.88</v>
      </c>
      <c r="S27" s="70">
        <f t="shared" si="6"/>
        <v>5</v>
      </c>
      <c r="T27" s="78">
        <f t="shared" si="6"/>
        <v>1877.24</v>
      </c>
      <c r="U27" s="70">
        <f t="shared" si="6"/>
        <v>1</v>
      </c>
      <c r="V27" s="78">
        <f t="shared" si="6"/>
        <v>485.6</v>
      </c>
      <c r="W27" s="70">
        <f t="shared" si="6"/>
        <v>5</v>
      </c>
      <c r="X27" s="78">
        <f t="shared" si="6"/>
        <v>2321.69</v>
      </c>
      <c r="Y27" s="70">
        <f t="shared" si="6"/>
        <v>1</v>
      </c>
      <c r="Z27" s="78">
        <f t="shared" si="6"/>
        <v>182.5</v>
      </c>
      <c r="AA27" s="58">
        <f t="shared" si="6"/>
        <v>46</v>
      </c>
      <c r="AB27" s="59">
        <f t="shared" si="6"/>
        <v>18086.370000000003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131</v>
      </c>
      <c r="D29" s="79">
        <f t="shared" si="7"/>
        <v>5346.6399999999994</v>
      </c>
      <c r="E29" s="67">
        <f t="shared" si="7"/>
        <v>136</v>
      </c>
      <c r="F29" s="79">
        <f t="shared" si="7"/>
        <v>5931.81</v>
      </c>
      <c r="G29" s="67">
        <f t="shared" si="7"/>
        <v>83</v>
      </c>
      <c r="H29" s="79">
        <f t="shared" si="7"/>
        <v>7890.11</v>
      </c>
      <c r="I29" s="67">
        <f t="shared" si="7"/>
        <v>68</v>
      </c>
      <c r="J29" s="79">
        <f t="shared" si="7"/>
        <v>5011.7999999999993</v>
      </c>
      <c r="K29" s="67">
        <f t="shared" si="7"/>
        <v>66</v>
      </c>
      <c r="L29" s="79">
        <f t="shared" si="7"/>
        <v>4040.47</v>
      </c>
      <c r="M29" s="67">
        <f t="shared" si="7"/>
        <v>38</v>
      </c>
      <c r="N29" s="79">
        <f t="shared" si="7"/>
        <v>4440.2800000000007</v>
      </c>
      <c r="O29" s="67">
        <f t="shared" si="7"/>
        <v>83</v>
      </c>
      <c r="P29" s="79">
        <f t="shared" si="7"/>
        <v>5415.26</v>
      </c>
      <c r="Q29" s="67">
        <f t="shared" si="7"/>
        <v>92</v>
      </c>
      <c r="R29" s="79">
        <f t="shared" si="7"/>
        <v>3321.89</v>
      </c>
      <c r="S29" s="67">
        <f t="shared" si="7"/>
        <v>153</v>
      </c>
      <c r="T29" s="79">
        <f t="shared" si="7"/>
        <v>8292.61</v>
      </c>
      <c r="U29" s="67">
        <f t="shared" si="7"/>
        <v>56</v>
      </c>
      <c r="V29" s="79">
        <f t="shared" si="7"/>
        <v>2357.37</v>
      </c>
      <c r="W29" s="67">
        <f t="shared" si="7"/>
        <v>85</v>
      </c>
      <c r="X29" s="79">
        <f t="shared" si="7"/>
        <v>5243.52</v>
      </c>
      <c r="Y29" s="67">
        <f t="shared" si="7"/>
        <v>59</v>
      </c>
      <c r="Z29" s="79">
        <f t="shared" si="7"/>
        <v>2916.2699999999995</v>
      </c>
      <c r="AA29" s="136">
        <f t="shared" si="7"/>
        <v>1050</v>
      </c>
      <c r="AB29" s="137">
        <f t="shared" si="7"/>
        <v>60208.030000000006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73134.55</v>
      </c>
      <c r="E31" s="66"/>
      <c r="F31" s="93">
        <v>84668.25</v>
      </c>
      <c r="G31" s="66"/>
      <c r="H31" s="93">
        <v>47913.33</v>
      </c>
      <c r="I31" s="66"/>
      <c r="J31" s="93">
        <v>42132.639999999999</v>
      </c>
      <c r="K31" s="66"/>
      <c r="L31" s="93">
        <v>41347.17</v>
      </c>
      <c r="M31" s="66"/>
      <c r="N31" s="93">
        <v>19416.54</v>
      </c>
      <c r="O31" s="66"/>
      <c r="P31" s="93">
        <v>49322.96</v>
      </c>
      <c r="Q31" s="66"/>
      <c r="R31" s="93">
        <v>65609.039999999994</v>
      </c>
      <c r="S31" s="66"/>
      <c r="T31" s="93">
        <v>90858.68</v>
      </c>
      <c r="U31" s="66"/>
      <c r="V31" s="93">
        <v>39895.129999999997</v>
      </c>
      <c r="W31" s="66"/>
      <c r="X31" s="93">
        <v>44224.03</v>
      </c>
      <c r="Y31" s="66"/>
      <c r="Z31" s="93">
        <v>36457.22</v>
      </c>
      <c r="AA31" s="91"/>
      <c r="AB31" s="64">
        <f>D31+F31+H31+J31+L31+N31+P31+R31+T31+V31+X31+Z31</f>
        <v>634979.53999999992</v>
      </c>
      <c r="AD31" s="116">
        <f>D31+F31+H31+J31+L31+N31+P31+R31+T31+V31+X31</f>
        <v>598522.31999999995</v>
      </c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7.3106896808690272E-2</v>
      </c>
      <c r="E32" s="30"/>
      <c r="F32" s="119">
        <f t="shared" ref="F32" si="8">F29/F31</f>
        <v>7.0059437864843088E-2</v>
      </c>
      <c r="G32" s="30"/>
      <c r="H32" s="119">
        <f t="shared" ref="H32" si="9">H29/H31</f>
        <v>0.16467463229961266</v>
      </c>
      <c r="I32" s="30"/>
      <c r="J32" s="119">
        <f t="shared" ref="J32" si="10">J29/J31</f>
        <v>0.11895290681998563</v>
      </c>
      <c r="K32" s="30"/>
      <c r="L32" s="119">
        <f t="shared" ref="L32" si="11">L29/L31</f>
        <v>9.7720593694804264E-2</v>
      </c>
      <c r="M32" s="30"/>
      <c r="N32" s="119">
        <f t="shared" ref="N32" si="12">N29/N31</f>
        <v>0.22868544035137056</v>
      </c>
      <c r="O32" s="30"/>
      <c r="P32" s="119">
        <f t="shared" ref="P32" si="13">P29/P31</f>
        <v>0.10979186974990958</v>
      </c>
      <c r="Q32" s="30"/>
      <c r="R32" s="119">
        <f t="shared" ref="R32" si="14">R29/R31</f>
        <v>5.0631589793113878E-2</v>
      </c>
      <c r="S32" s="30"/>
      <c r="T32" s="119">
        <f t="shared" ref="T32" si="15">T29/T31</f>
        <v>9.1269320663694448E-2</v>
      </c>
      <c r="U32" s="30"/>
      <c r="V32" s="119">
        <f t="shared" ref="V32" si="16">V29/V31</f>
        <v>5.9089167023644237E-2</v>
      </c>
      <c r="W32" s="30"/>
      <c r="X32" s="119">
        <f t="shared" ref="X32" si="17">X29/X31</f>
        <v>0.11856721334532382</v>
      </c>
      <c r="Y32" s="30"/>
      <c r="Z32" s="119">
        <f t="shared" ref="Z32" si="18">Z29/Z31</f>
        <v>7.9991562713777942E-2</v>
      </c>
      <c r="AA32" s="138"/>
      <c r="AB32" s="139">
        <f>AB29/AB31</f>
        <v>9.4818850383746239E-2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42</v>
      </c>
      <c r="P35" s="129">
        <v>158</v>
      </c>
      <c r="Q35" s="17">
        <v>65</v>
      </c>
      <c r="R35" s="129">
        <v>880.06</v>
      </c>
      <c r="S35" s="17">
        <v>28</v>
      </c>
      <c r="T35" s="129">
        <v>275.02999999999997</v>
      </c>
      <c r="U35" s="17">
        <v>35</v>
      </c>
      <c r="V35" s="129">
        <v>12</v>
      </c>
      <c r="W35" s="17">
        <v>19</v>
      </c>
      <c r="X35" s="129">
        <v>977</v>
      </c>
      <c r="Y35" s="17">
        <v>36</v>
      </c>
      <c r="Z35" s="129">
        <v>136</v>
      </c>
      <c r="AA35" s="55">
        <f t="shared" ref="AA35:AA36" si="19">C35+E35+G35+I35+K35+M35+O35+Q35+S35+U35+W35+Y35</f>
        <v>225</v>
      </c>
      <c r="AB35" s="131">
        <f t="shared" ref="AB35:AB36" si="20">D35+F35+H35+J35+L35+N35+P35+R35+T35+V35+X35+Z35</f>
        <v>2438.09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33</v>
      </c>
      <c r="P36" s="130">
        <v>247.85</v>
      </c>
      <c r="Q36" s="103">
        <v>26</v>
      </c>
      <c r="R36" s="130">
        <v>228.1</v>
      </c>
      <c r="S36" s="103">
        <v>21</v>
      </c>
      <c r="T36" s="130">
        <v>320.17</v>
      </c>
      <c r="U36" s="103">
        <v>23</v>
      </c>
      <c r="V36" s="130">
        <v>158.11000000000001</v>
      </c>
      <c r="W36" s="103">
        <v>22</v>
      </c>
      <c r="X36" s="130">
        <v>308.25</v>
      </c>
      <c r="Y36" s="103">
        <v>26</v>
      </c>
      <c r="Z36" s="130">
        <v>306.5</v>
      </c>
      <c r="AA36" s="55">
        <f t="shared" si="19"/>
        <v>151</v>
      </c>
      <c r="AB36" s="131">
        <f t="shared" si="20"/>
        <v>1568.98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75</v>
      </c>
      <c r="P37" s="132">
        <f t="shared" si="21"/>
        <v>405.85</v>
      </c>
      <c r="Q37" s="71">
        <f t="shared" si="21"/>
        <v>91</v>
      </c>
      <c r="R37" s="132">
        <f t="shared" si="21"/>
        <v>1108.1599999999999</v>
      </c>
      <c r="S37" s="71">
        <f t="shared" si="21"/>
        <v>49</v>
      </c>
      <c r="T37" s="132">
        <f t="shared" si="21"/>
        <v>595.20000000000005</v>
      </c>
      <c r="U37" s="71">
        <f t="shared" si="21"/>
        <v>58</v>
      </c>
      <c r="V37" s="132">
        <f t="shared" si="21"/>
        <v>170.11</v>
      </c>
      <c r="W37" s="71">
        <f t="shared" si="21"/>
        <v>41</v>
      </c>
      <c r="X37" s="132">
        <f t="shared" si="21"/>
        <v>1285.25</v>
      </c>
      <c r="Y37" s="71">
        <f t="shared" si="21"/>
        <v>62</v>
      </c>
      <c r="Z37" s="132">
        <f t="shared" si="21"/>
        <v>442.5</v>
      </c>
      <c r="AA37" s="58">
        <f t="shared" si="21"/>
        <v>376</v>
      </c>
      <c r="AB37" s="59">
        <f t="shared" si="21"/>
        <v>4007.07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3614.9999999999991</v>
      </c>
      <c r="E39" s="77"/>
      <c r="F39" s="128">
        <f>F18+F27+F37-F9</f>
        <v>3967.3200000000006</v>
      </c>
      <c r="G39" s="77"/>
      <c r="H39" s="128">
        <f>H18+H27+38-H9</f>
        <v>6428.16</v>
      </c>
      <c r="I39" s="77"/>
      <c r="J39" s="128">
        <f>J18+J27+J37-J9</f>
        <v>3703.9599999999991</v>
      </c>
      <c r="K39" s="77"/>
      <c r="L39" s="128">
        <f>L18+L27+L37-L9</f>
        <v>2802.17</v>
      </c>
      <c r="M39" s="77"/>
      <c r="N39" s="128">
        <f>N18+N27+N37-N9</f>
        <v>3580.3400000000006</v>
      </c>
      <c r="O39" s="77"/>
      <c r="P39" s="128">
        <f>P18+P27+P37-P9</f>
        <v>4277.4600000000009</v>
      </c>
      <c r="Q39" s="77"/>
      <c r="R39" s="128">
        <f>R18+R27+R37-R9</f>
        <v>2721.6899999999996</v>
      </c>
      <c r="S39" s="77"/>
      <c r="T39" s="128">
        <f>T18+T27+T37-T9</f>
        <v>6744.3700000000008</v>
      </c>
      <c r="U39" s="77"/>
      <c r="V39" s="128">
        <f>V18+V27+V37-V9</f>
        <v>1589.23</v>
      </c>
      <c r="W39" s="77"/>
      <c r="X39" s="128">
        <f>X18+X27+X37-X9</f>
        <v>5291.3700000000008</v>
      </c>
      <c r="Y39" s="77"/>
      <c r="Z39" s="128">
        <f>Z18+Z27+Z37-Z9</f>
        <v>2344.5199999999995</v>
      </c>
      <c r="AA39" s="77"/>
      <c r="AB39" s="128">
        <f>AB18+AB27+AB37-AB9</f>
        <v>47027.590000000004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48" orientation="landscape" r:id="rId1"/>
  <headerFooter alignWithMargins="0">
    <oddFooter>&amp;L&amp;F&amp;RPrepared by Kathy Adair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5703125" customWidth="1"/>
    <col min="3" max="3" width="5.7109375" style="1" customWidth="1"/>
    <col min="4" max="4" width="9.140625" style="1" bestFit="1" customWidth="1"/>
    <col min="5" max="5" width="5.7109375" style="1" customWidth="1"/>
    <col min="6" max="6" width="9.140625" style="1" bestFit="1" customWidth="1"/>
    <col min="7" max="7" width="5.7109375" style="1" customWidth="1"/>
    <col min="8" max="8" width="9.140625" style="1" bestFit="1" customWidth="1"/>
    <col min="9" max="9" width="5.7109375" style="1" customWidth="1"/>
    <col min="10" max="10" width="9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9.140625" style="1" bestFit="1" customWidth="1"/>
    <col min="17" max="17" width="6.28515625" style="1" customWidth="1"/>
    <col min="18" max="18" width="9.140625" style="1" bestFit="1" customWidth="1"/>
    <col min="19" max="19" width="6.140625" style="1" customWidth="1"/>
    <col min="20" max="20" width="9.140625" style="1" bestFit="1" customWidth="1"/>
    <col min="21" max="21" width="4" style="1" bestFit="1" customWidth="1"/>
    <col min="22" max="22" width="9.140625" style="1" bestFit="1" customWidth="1"/>
    <col min="23" max="23" width="7.28515625" style="1" customWidth="1"/>
    <col min="24" max="24" width="9.140625" style="1" bestFit="1" customWidth="1"/>
    <col min="25" max="25" width="6.140625" style="1" customWidth="1"/>
    <col min="26" max="26" width="9.140625" style="1" bestFit="1" customWidth="1"/>
    <col min="27" max="27" width="6.28515625" style="3" customWidth="1"/>
    <col min="28" max="28" width="10.7109375" style="3" bestFit="1" customWidth="1"/>
    <col min="30" max="30" width="10.7109375" bestFit="1" customWidth="1"/>
  </cols>
  <sheetData>
    <row r="1" spans="1:28" x14ac:dyDescent="0.2">
      <c r="A1" t="s">
        <v>38</v>
      </c>
    </row>
    <row r="2" spans="1:28" x14ac:dyDescent="0.2">
      <c r="A2" t="s">
        <v>27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303</v>
      </c>
      <c r="E6" s="8">
        <v>426</v>
      </c>
      <c r="G6" s="8">
        <v>399</v>
      </c>
      <c r="I6" s="8">
        <v>309</v>
      </c>
      <c r="K6" s="8">
        <v>182</v>
      </c>
      <c r="M6" s="8">
        <v>113</v>
      </c>
      <c r="O6" s="8">
        <v>272</v>
      </c>
      <c r="Q6" s="8">
        <v>285</v>
      </c>
      <c r="S6" s="8">
        <v>368</v>
      </c>
      <c r="U6" s="8">
        <v>280</v>
      </c>
      <c r="W6" s="6">
        <v>259</v>
      </c>
      <c r="Y6" s="8">
        <v>300</v>
      </c>
      <c r="AA6" s="54">
        <f>C6+E6+G6+I6+K6+M6+O6+Q6+S6+U6+W6+Y6</f>
        <v>3496</v>
      </c>
      <c r="AB6" s="53"/>
    </row>
    <row r="7" spans="1:28" ht="13.5" thickTop="1" x14ac:dyDescent="0.2">
      <c r="B7" t="s">
        <v>15</v>
      </c>
      <c r="D7" s="4">
        <v>3264.72</v>
      </c>
      <c r="F7" s="4">
        <v>5053.18</v>
      </c>
      <c r="H7" s="4">
        <v>4310.96</v>
      </c>
      <c r="J7" s="4">
        <v>3122.62</v>
      </c>
      <c r="L7" s="4">
        <v>1629.04</v>
      </c>
      <c r="N7" s="4">
        <v>1030.96</v>
      </c>
      <c r="P7" s="4">
        <v>2572.6</v>
      </c>
      <c r="R7" s="4">
        <v>2765.54</v>
      </c>
      <c r="T7" s="4">
        <v>3429.13</v>
      </c>
      <c r="V7" s="4">
        <v>2658.61</v>
      </c>
      <c r="X7" s="4">
        <v>2582.29</v>
      </c>
      <c r="Z7" s="4">
        <v>3526.04</v>
      </c>
      <c r="AA7" s="53"/>
      <c r="AB7" s="55">
        <f>D7+F7+H7+J7+L7+N7+P7+R7+T7+V7+X7+Z7</f>
        <v>35945.69</v>
      </c>
    </row>
    <row r="8" spans="1:28" x14ac:dyDescent="0.2">
      <c r="B8" t="s">
        <v>16</v>
      </c>
      <c r="D8" s="6">
        <v>617.52</v>
      </c>
      <c r="F8" s="6">
        <v>852</v>
      </c>
      <c r="H8" s="6">
        <v>798</v>
      </c>
      <c r="J8" s="6">
        <v>464</v>
      </c>
      <c r="L8" s="6">
        <v>273</v>
      </c>
      <c r="N8" s="6">
        <v>169.5</v>
      </c>
      <c r="P8" s="6">
        <v>408</v>
      </c>
      <c r="R8" s="6">
        <v>427.5</v>
      </c>
      <c r="T8" s="6">
        <v>552</v>
      </c>
      <c r="V8" s="6">
        <v>420</v>
      </c>
      <c r="X8" s="6">
        <v>388.5</v>
      </c>
      <c r="Z8" s="6">
        <v>450</v>
      </c>
      <c r="AA8" s="53"/>
      <c r="AB8" s="57">
        <f>D8+F8+H8+J8+L8+N8+P8+R8+T8+V8+X8+Z8</f>
        <v>5820.02</v>
      </c>
    </row>
    <row r="9" spans="1:28" ht="13.5" thickBot="1" x14ac:dyDescent="0.25">
      <c r="A9" s="28"/>
      <c r="B9" s="38" t="s">
        <v>41</v>
      </c>
      <c r="C9" s="9"/>
      <c r="D9" s="65">
        <f>SUM(D7:D8)</f>
        <v>3882.24</v>
      </c>
      <c r="E9" s="9"/>
      <c r="F9" s="65">
        <f>SUM(F7:F8)</f>
        <v>5905.18</v>
      </c>
      <c r="G9" s="9"/>
      <c r="H9" s="65">
        <f>SUM(H7:H8)</f>
        <v>5108.96</v>
      </c>
      <c r="I9" s="9"/>
      <c r="J9" s="65">
        <f>SUM(J7:J8)</f>
        <v>3586.62</v>
      </c>
      <c r="K9" s="9"/>
      <c r="L9" s="65">
        <f>SUM(L7:L8)</f>
        <v>1902.04</v>
      </c>
      <c r="M9" s="9"/>
      <c r="N9" s="65">
        <f>SUM(N7:N8)</f>
        <v>1200.46</v>
      </c>
      <c r="O9" s="9"/>
      <c r="P9" s="65">
        <f>SUM(P7:P8)</f>
        <v>2980.6</v>
      </c>
      <c r="Q9" s="9"/>
      <c r="R9" s="65">
        <f>SUM(R7:R8)</f>
        <v>3193.04</v>
      </c>
      <c r="S9" s="9"/>
      <c r="T9" s="65">
        <f>SUM(T7:T8)</f>
        <v>3981.13</v>
      </c>
      <c r="U9" s="9"/>
      <c r="V9" s="65">
        <f>SUM(V7:V8)</f>
        <v>3078.61</v>
      </c>
      <c r="W9" s="9"/>
      <c r="X9" s="65">
        <f>SUM(X7:X8)</f>
        <v>2970.79</v>
      </c>
      <c r="Y9" s="9"/>
      <c r="Z9" s="65">
        <f>SUM(Z7:Z8)</f>
        <v>3976.04</v>
      </c>
      <c r="AA9" s="54"/>
      <c r="AB9" s="63">
        <f>SUM(AB7:AB8)</f>
        <v>41765.710000000006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173</v>
      </c>
      <c r="D12" s="4">
        <v>4918.82</v>
      </c>
      <c r="E12" s="4">
        <v>231</v>
      </c>
      <c r="F12" s="4">
        <v>6559.63</v>
      </c>
      <c r="G12" s="4">
        <v>160</v>
      </c>
      <c r="H12" s="4">
        <v>4864.78</v>
      </c>
      <c r="I12" s="4">
        <v>126</v>
      </c>
      <c r="J12" s="4">
        <v>3716.75</v>
      </c>
      <c r="K12" s="4">
        <v>78</v>
      </c>
      <c r="L12" s="4">
        <v>2027.34</v>
      </c>
      <c r="M12" s="4">
        <v>54</v>
      </c>
      <c r="N12" s="4">
        <v>1337.27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822</v>
      </c>
      <c r="AB12" s="55">
        <f t="shared" si="0"/>
        <v>23424.59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111</v>
      </c>
      <c r="P13" s="4">
        <v>2629.25</v>
      </c>
      <c r="Q13" s="4">
        <v>134</v>
      </c>
      <c r="R13" s="4">
        <v>3666.71</v>
      </c>
      <c r="S13" s="4">
        <v>182</v>
      </c>
      <c r="T13" s="4">
        <v>5776.91</v>
      </c>
      <c r="U13" s="4">
        <v>143</v>
      </c>
      <c r="V13" s="4">
        <v>3565.83</v>
      </c>
      <c r="W13" s="4">
        <v>137</v>
      </c>
      <c r="X13" s="4">
        <v>4122.99</v>
      </c>
      <c r="Y13" s="4">
        <v>140</v>
      </c>
      <c r="Z13" s="4">
        <v>3978.09</v>
      </c>
      <c r="AA13" s="55">
        <f t="shared" si="0"/>
        <v>847</v>
      </c>
      <c r="AB13" s="55">
        <f t="shared" si="0"/>
        <v>23739.78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3</v>
      </c>
      <c r="P14" s="4">
        <v>28.5</v>
      </c>
      <c r="Q14" s="4">
        <v>1</v>
      </c>
      <c r="R14" s="4">
        <v>6.58</v>
      </c>
      <c r="S14" s="4"/>
      <c r="T14" s="4"/>
      <c r="U14" s="4">
        <v>6</v>
      </c>
      <c r="V14" s="4">
        <v>348.56</v>
      </c>
      <c r="W14" s="4">
        <v>2</v>
      </c>
      <c r="X14" s="4">
        <v>82.95</v>
      </c>
      <c r="Y14" s="4">
        <v>6</v>
      </c>
      <c r="Z14" s="4">
        <v>455.8</v>
      </c>
      <c r="AA14" s="55">
        <f t="shared" si="0"/>
        <v>18</v>
      </c>
      <c r="AB14" s="55">
        <f t="shared" si="0"/>
        <v>922.39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10</v>
      </c>
      <c r="P15" s="4">
        <v>998.8</v>
      </c>
      <c r="Q15" s="4">
        <v>14</v>
      </c>
      <c r="R15" s="4">
        <v>1831.32</v>
      </c>
      <c r="S15" s="4">
        <v>23</v>
      </c>
      <c r="T15" s="4">
        <v>2796.7</v>
      </c>
      <c r="U15" s="4">
        <v>16</v>
      </c>
      <c r="V15" s="4">
        <v>1896.97</v>
      </c>
      <c r="W15" s="4">
        <v>21</v>
      </c>
      <c r="X15" s="4">
        <v>1676</v>
      </c>
      <c r="Y15" s="4">
        <v>26</v>
      </c>
      <c r="Z15" s="4">
        <v>2433.59</v>
      </c>
      <c r="AA15" s="55">
        <f t="shared" si="0"/>
        <v>110</v>
      </c>
      <c r="AB15" s="55">
        <f t="shared" si="0"/>
        <v>11633.380000000001</v>
      </c>
    </row>
    <row r="16" spans="1:28" x14ac:dyDescent="0.2">
      <c r="B16" s="24" t="s">
        <v>92</v>
      </c>
      <c r="C16" s="4">
        <v>31</v>
      </c>
      <c r="D16" s="4">
        <v>2711.84</v>
      </c>
      <c r="E16" s="4">
        <v>30</v>
      </c>
      <c r="F16" s="4">
        <v>1717.15</v>
      </c>
      <c r="G16" s="4">
        <v>13</v>
      </c>
      <c r="H16" s="4">
        <v>960</v>
      </c>
      <c r="I16" s="4">
        <v>13</v>
      </c>
      <c r="J16" s="4">
        <v>1511</v>
      </c>
      <c r="K16" s="4">
        <v>4</v>
      </c>
      <c r="L16" s="4">
        <v>696</v>
      </c>
      <c r="M16" s="4">
        <v>3</v>
      </c>
      <c r="N16" s="4">
        <v>98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94</v>
      </c>
      <c r="AB16" s="55">
        <f t="shared" si="0"/>
        <v>7693.99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1</v>
      </c>
      <c r="P17" s="8">
        <v>80</v>
      </c>
      <c r="Q17" s="8"/>
      <c r="R17" s="8"/>
      <c r="S17" s="8">
        <v>2</v>
      </c>
      <c r="T17" s="8">
        <v>0</v>
      </c>
      <c r="U17" s="8">
        <v>1</v>
      </c>
      <c r="V17" s="8">
        <v>160</v>
      </c>
      <c r="W17" s="8">
        <v>2</v>
      </c>
      <c r="X17" s="8">
        <v>108</v>
      </c>
      <c r="Y17" s="8">
        <v>3</v>
      </c>
      <c r="Z17" s="8">
        <v>0</v>
      </c>
      <c r="AA17" s="55">
        <f t="shared" si="0"/>
        <v>9</v>
      </c>
      <c r="AB17" s="55">
        <f t="shared" si="0"/>
        <v>348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204</v>
      </c>
      <c r="D18" s="65">
        <f>SUM(D12:D17)</f>
        <v>7630.66</v>
      </c>
      <c r="E18" s="29">
        <f t="shared" si="1"/>
        <v>261</v>
      </c>
      <c r="F18" s="65">
        <f t="shared" si="1"/>
        <v>8276.7800000000007</v>
      </c>
      <c r="G18" s="29">
        <f t="shared" si="1"/>
        <v>173</v>
      </c>
      <c r="H18" s="65">
        <f t="shared" si="1"/>
        <v>5824.78</v>
      </c>
      <c r="I18" s="29">
        <f t="shared" si="1"/>
        <v>139</v>
      </c>
      <c r="J18" s="65">
        <f t="shared" si="1"/>
        <v>5227.75</v>
      </c>
      <c r="K18" s="29">
        <f t="shared" si="1"/>
        <v>82</v>
      </c>
      <c r="L18" s="65">
        <f t="shared" si="1"/>
        <v>2723.34</v>
      </c>
      <c r="M18" s="29">
        <f t="shared" si="1"/>
        <v>57</v>
      </c>
      <c r="N18" s="65">
        <f t="shared" si="1"/>
        <v>1435.27</v>
      </c>
      <c r="O18" s="29">
        <f t="shared" si="1"/>
        <v>125</v>
      </c>
      <c r="P18" s="65">
        <f t="shared" si="1"/>
        <v>3736.55</v>
      </c>
      <c r="Q18" s="29">
        <f t="shared" si="1"/>
        <v>149</v>
      </c>
      <c r="R18" s="65">
        <f t="shared" si="1"/>
        <v>5504.61</v>
      </c>
      <c r="S18" s="29">
        <f t="shared" si="1"/>
        <v>207</v>
      </c>
      <c r="T18" s="65">
        <f t="shared" si="1"/>
        <v>8573.61</v>
      </c>
      <c r="U18" s="29">
        <f t="shared" si="1"/>
        <v>166</v>
      </c>
      <c r="V18" s="65">
        <f t="shared" si="1"/>
        <v>5971.36</v>
      </c>
      <c r="W18" s="29">
        <f t="shared" si="1"/>
        <v>162</v>
      </c>
      <c r="X18" s="65">
        <f t="shared" si="1"/>
        <v>5989.94</v>
      </c>
      <c r="Y18" s="29">
        <f t="shared" si="1"/>
        <v>175</v>
      </c>
      <c r="Z18" s="65">
        <f t="shared" si="1"/>
        <v>6867.4800000000005</v>
      </c>
      <c r="AA18" s="58">
        <f t="shared" si="1"/>
        <v>1900</v>
      </c>
      <c r="AB18" s="59">
        <f t="shared" si="1"/>
        <v>67762.13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/>
      <c r="D22" s="4"/>
      <c r="E22" s="4"/>
      <c r="F22" s="4"/>
      <c r="G22" s="4">
        <v>1</v>
      </c>
      <c r="H22" s="4">
        <v>244.1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1</v>
      </c>
      <c r="AB22" s="55">
        <f t="shared" si="3"/>
        <v>244.1</v>
      </c>
    </row>
    <row r="23" spans="1:30" x14ac:dyDescent="0.2">
      <c r="B23" s="24" t="s">
        <v>115</v>
      </c>
      <c r="C23" s="4">
        <v>1</v>
      </c>
      <c r="D23" s="4">
        <v>910.1</v>
      </c>
      <c r="E23" s="4">
        <v>1</v>
      </c>
      <c r="F23" s="4">
        <v>743.5</v>
      </c>
      <c r="G23" s="4">
        <v>4</v>
      </c>
      <c r="H23" s="4">
        <v>3033.4</v>
      </c>
      <c r="I23" s="4">
        <v>1</v>
      </c>
      <c r="J23" s="4">
        <v>905.4</v>
      </c>
      <c r="K23" s="4">
        <v>1</v>
      </c>
      <c r="L23" s="4">
        <v>586.35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8</v>
      </c>
      <c r="AB23" s="55">
        <f t="shared" si="3"/>
        <v>6178.75</v>
      </c>
    </row>
    <row r="24" spans="1:30" x14ac:dyDescent="0.2">
      <c r="B24" s="24" t="s">
        <v>50</v>
      </c>
      <c r="C24" s="17">
        <v>7</v>
      </c>
      <c r="D24" s="17">
        <v>2035.07</v>
      </c>
      <c r="E24" s="17">
        <v>16</v>
      </c>
      <c r="F24" s="17">
        <v>7484.24</v>
      </c>
      <c r="G24" s="17">
        <v>12</v>
      </c>
      <c r="H24" s="17">
        <v>4068.82</v>
      </c>
      <c r="I24" s="17">
        <v>7</v>
      </c>
      <c r="J24" s="17">
        <v>4971.3500000000004</v>
      </c>
      <c r="K24" s="17">
        <v>3</v>
      </c>
      <c r="L24" s="17">
        <v>802.65</v>
      </c>
      <c r="M24" s="17">
        <v>3</v>
      </c>
      <c r="N24" s="17">
        <v>2335.4899999999998</v>
      </c>
      <c r="O24" s="17">
        <v>12</v>
      </c>
      <c r="P24" s="17">
        <v>7115.15</v>
      </c>
      <c r="Q24" s="17">
        <v>14</v>
      </c>
      <c r="R24" s="17">
        <v>6404.27</v>
      </c>
      <c r="S24" s="17">
        <v>7</v>
      </c>
      <c r="T24" s="17">
        <v>2284.48</v>
      </c>
      <c r="U24" s="17">
        <v>8</v>
      </c>
      <c r="V24" s="17">
        <v>4027.27</v>
      </c>
      <c r="W24" s="17">
        <v>14</v>
      </c>
      <c r="X24" s="17">
        <v>11873.39</v>
      </c>
      <c r="Y24" s="17">
        <v>4</v>
      </c>
      <c r="Z24" s="17">
        <v>1364.5</v>
      </c>
      <c r="AA24" s="55">
        <f t="shared" ref="AA24:AA26" si="4">C24+E24+G24+I24+K24+M24+O24+Q24+S24+U24+W24+Y24</f>
        <v>107</v>
      </c>
      <c r="AB24" s="55">
        <f t="shared" ref="AB24:AB26" si="5">D24+F24+H24+J24+L24+N24+P24+R24+T24+V24+X24+Z24</f>
        <v>54766.680000000008</v>
      </c>
    </row>
    <row r="25" spans="1:30" x14ac:dyDescent="0.2">
      <c r="B25" s="24" t="s">
        <v>51</v>
      </c>
      <c r="C25" s="17"/>
      <c r="D25" s="17"/>
      <c r="E25" s="17">
        <v>2</v>
      </c>
      <c r="F25" s="17">
        <v>301</v>
      </c>
      <c r="G25" s="17">
        <v>1</v>
      </c>
      <c r="H25" s="17">
        <v>237.52</v>
      </c>
      <c r="I25" s="17">
        <v>2</v>
      </c>
      <c r="J25" s="17">
        <v>123.9</v>
      </c>
      <c r="K25" s="17"/>
      <c r="L25" s="17"/>
      <c r="M25" s="17"/>
      <c r="N25" s="17"/>
      <c r="O25" s="17">
        <v>1</v>
      </c>
      <c r="P25" s="17">
        <v>737.1</v>
      </c>
      <c r="Q25" s="17">
        <v>2</v>
      </c>
      <c r="R25" s="17">
        <v>783.8</v>
      </c>
      <c r="S25" s="17">
        <v>3</v>
      </c>
      <c r="T25" s="17">
        <v>882.17</v>
      </c>
      <c r="U25" s="17">
        <v>1</v>
      </c>
      <c r="V25" s="17">
        <v>439.1</v>
      </c>
      <c r="W25" s="17"/>
      <c r="X25" s="17"/>
      <c r="Y25" s="17">
        <v>2</v>
      </c>
      <c r="Z25" s="4">
        <v>405.05</v>
      </c>
      <c r="AA25" s="55">
        <f t="shared" si="4"/>
        <v>14</v>
      </c>
      <c r="AB25" s="55">
        <f t="shared" si="5"/>
        <v>3909.64</v>
      </c>
    </row>
    <row r="26" spans="1:30" x14ac:dyDescent="0.2">
      <c r="A26" s="31"/>
      <c r="B26" s="32" t="s">
        <v>52</v>
      </c>
      <c r="C26" s="8"/>
      <c r="D26" s="8"/>
      <c r="E26" s="8">
        <v>1</v>
      </c>
      <c r="F26" s="8">
        <v>64.63</v>
      </c>
      <c r="G26" s="8"/>
      <c r="H26" s="8"/>
      <c r="I26" s="8"/>
      <c r="J26" s="8"/>
      <c r="K26" s="4">
        <v>1</v>
      </c>
      <c r="L26" s="4">
        <v>200</v>
      </c>
      <c r="M26" s="4"/>
      <c r="N26" s="4"/>
      <c r="O26" s="4"/>
      <c r="P26" s="4"/>
      <c r="Q26" s="4">
        <v>1</v>
      </c>
      <c r="R26" s="4">
        <v>324.06</v>
      </c>
      <c r="S26" s="4"/>
      <c r="T26" s="4"/>
      <c r="U26" s="4"/>
      <c r="V26" s="4"/>
      <c r="W26" s="4"/>
      <c r="X26" s="4"/>
      <c r="Y26" s="4">
        <v>1</v>
      </c>
      <c r="Z26" s="4">
        <v>406.93</v>
      </c>
      <c r="AA26" s="55">
        <f t="shared" si="4"/>
        <v>4</v>
      </c>
      <c r="AB26" s="55">
        <f t="shared" si="5"/>
        <v>995.62000000000012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8</v>
      </c>
      <c r="D27" s="65">
        <f t="shared" si="6"/>
        <v>2945.17</v>
      </c>
      <c r="E27" s="29">
        <f t="shared" si="6"/>
        <v>20</v>
      </c>
      <c r="F27" s="65">
        <f t="shared" si="6"/>
        <v>8593.369999999999</v>
      </c>
      <c r="G27" s="29">
        <f t="shared" si="6"/>
        <v>18</v>
      </c>
      <c r="H27" s="65">
        <f t="shared" si="6"/>
        <v>7583.84</v>
      </c>
      <c r="I27" s="29">
        <f t="shared" si="6"/>
        <v>10</v>
      </c>
      <c r="J27" s="65">
        <f t="shared" si="6"/>
        <v>6000.65</v>
      </c>
      <c r="K27" s="70">
        <f t="shared" si="6"/>
        <v>5</v>
      </c>
      <c r="L27" s="78">
        <f t="shared" si="6"/>
        <v>1589</v>
      </c>
      <c r="M27" s="70">
        <f t="shared" si="6"/>
        <v>3</v>
      </c>
      <c r="N27" s="78">
        <f t="shared" si="6"/>
        <v>2335.4899999999998</v>
      </c>
      <c r="O27" s="70">
        <f t="shared" si="6"/>
        <v>13</v>
      </c>
      <c r="P27" s="78">
        <f t="shared" si="6"/>
        <v>7852.25</v>
      </c>
      <c r="Q27" s="70">
        <f t="shared" si="6"/>
        <v>17</v>
      </c>
      <c r="R27" s="78">
        <f t="shared" si="6"/>
        <v>7512.130000000001</v>
      </c>
      <c r="S27" s="70">
        <f t="shared" si="6"/>
        <v>10</v>
      </c>
      <c r="T27" s="78">
        <f t="shared" si="6"/>
        <v>3166.65</v>
      </c>
      <c r="U27" s="70">
        <f t="shared" si="6"/>
        <v>9</v>
      </c>
      <c r="V27" s="78">
        <f t="shared" si="6"/>
        <v>4466.37</v>
      </c>
      <c r="W27" s="70">
        <f t="shared" si="6"/>
        <v>14</v>
      </c>
      <c r="X27" s="78">
        <f t="shared" si="6"/>
        <v>11873.39</v>
      </c>
      <c r="Y27" s="70">
        <f t="shared" si="6"/>
        <v>7</v>
      </c>
      <c r="Z27" s="78">
        <f t="shared" si="6"/>
        <v>2176.48</v>
      </c>
      <c r="AA27" s="58">
        <f t="shared" si="6"/>
        <v>134</v>
      </c>
      <c r="AB27" s="59">
        <f t="shared" si="6"/>
        <v>66094.790000000008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212</v>
      </c>
      <c r="D29" s="79">
        <f t="shared" si="7"/>
        <v>10575.83</v>
      </c>
      <c r="E29" s="67">
        <f t="shared" si="7"/>
        <v>281</v>
      </c>
      <c r="F29" s="79">
        <f t="shared" si="7"/>
        <v>16870.150000000001</v>
      </c>
      <c r="G29" s="67">
        <f t="shared" si="7"/>
        <v>191</v>
      </c>
      <c r="H29" s="79">
        <f t="shared" si="7"/>
        <v>13408.619999999999</v>
      </c>
      <c r="I29" s="67">
        <f t="shared" si="7"/>
        <v>149</v>
      </c>
      <c r="J29" s="79">
        <f t="shared" si="7"/>
        <v>11228.4</v>
      </c>
      <c r="K29" s="67">
        <f t="shared" si="7"/>
        <v>87</v>
      </c>
      <c r="L29" s="79">
        <f t="shared" si="7"/>
        <v>4312.34</v>
      </c>
      <c r="M29" s="67">
        <f t="shared" si="7"/>
        <v>60</v>
      </c>
      <c r="N29" s="79">
        <f t="shared" si="7"/>
        <v>3770.7599999999998</v>
      </c>
      <c r="O29" s="67">
        <f t="shared" si="7"/>
        <v>138</v>
      </c>
      <c r="P29" s="79">
        <f t="shared" si="7"/>
        <v>11588.8</v>
      </c>
      <c r="Q29" s="67">
        <f t="shared" si="7"/>
        <v>166</v>
      </c>
      <c r="R29" s="79">
        <f t="shared" si="7"/>
        <v>13016.740000000002</v>
      </c>
      <c r="S29" s="67">
        <f t="shared" si="7"/>
        <v>217</v>
      </c>
      <c r="T29" s="79">
        <f t="shared" si="7"/>
        <v>11740.26</v>
      </c>
      <c r="U29" s="67">
        <f t="shared" si="7"/>
        <v>175</v>
      </c>
      <c r="V29" s="79">
        <f t="shared" si="7"/>
        <v>10437.73</v>
      </c>
      <c r="W29" s="67">
        <f t="shared" si="7"/>
        <v>176</v>
      </c>
      <c r="X29" s="79">
        <f t="shared" si="7"/>
        <v>17863.329999999998</v>
      </c>
      <c r="Y29" s="67">
        <f t="shared" si="7"/>
        <v>182</v>
      </c>
      <c r="Z29" s="79">
        <f t="shared" si="7"/>
        <v>9043.9600000000009</v>
      </c>
      <c r="AA29" s="136">
        <f t="shared" si="7"/>
        <v>2034</v>
      </c>
      <c r="AB29" s="137">
        <f t="shared" si="7"/>
        <v>133856.92000000001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140107.54</v>
      </c>
      <c r="E31" s="66"/>
      <c r="F31" s="93">
        <v>198852.82</v>
      </c>
      <c r="G31" s="66"/>
      <c r="H31" s="93">
        <v>176867.20000000001</v>
      </c>
      <c r="I31" s="66"/>
      <c r="J31" s="93">
        <v>124070.46</v>
      </c>
      <c r="K31" s="66"/>
      <c r="L31" s="93">
        <v>62037.48</v>
      </c>
      <c r="M31" s="66"/>
      <c r="N31" s="93">
        <v>46842.879999999997</v>
      </c>
      <c r="O31" s="66"/>
      <c r="P31" s="93">
        <v>100381.84</v>
      </c>
      <c r="Q31" s="66"/>
      <c r="R31" s="93">
        <v>106358.93</v>
      </c>
      <c r="S31" s="66"/>
      <c r="T31" s="93">
        <v>139083.6</v>
      </c>
      <c r="U31" s="66"/>
      <c r="V31" s="93">
        <v>119461.97</v>
      </c>
      <c r="W31" s="66"/>
      <c r="X31" s="93">
        <v>119444.99</v>
      </c>
      <c r="Y31" s="66"/>
      <c r="Z31" s="93">
        <v>125935.25</v>
      </c>
      <c r="AA31" s="91"/>
      <c r="AB31" s="64">
        <f>D31+F31+H31+J31+L31+N31+P31+R31+T31+V31+X31+Z31</f>
        <v>1459444.96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7.5483660622404761E-2</v>
      </c>
      <c r="E32" s="30"/>
      <c r="F32" s="119">
        <f t="shared" ref="F32" si="8">F29/F31</f>
        <v>8.4837368662913609E-2</v>
      </c>
      <c r="G32" s="30"/>
      <c r="H32" s="119">
        <f t="shared" ref="H32" si="9">H29/H31</f>
        <v>7.5811795516636193E-2</v>
      </c>
      <c r="I32" s="30"/>
      <c r="J32" s="119">
        <f t="shared" ref="J32" si="10">J29/J31</f>
        <v>9.0500188360710512E-2</v>
      </c>
      <c r="K32" s="30"/>
      <c r="L32" s="119">
        <f t="shared" ref="L32" si="11">L29/L31</f>
        <v>6.9511849933298384E-2</v>
      </c>
      <c r="M32" s="30"/>
      <c r="N32" s="119">
        <f t="shared" ref="N32" si="12">N29/N31</f>
        <v>8.049803940321347E-2</v>
      </c>
      <c r="O32" s="30"/>
      <c r="P32" s="119">
        <f t="shared" ref="P32" si="13">P29/P31</f>
        <v>0.11544717650124764</v>
      </c>
      <c r="Q32" s="30"/>
      <c r="R32" s="119">
        <f t="shared" ref="R32" si="14">R29/R31</f>
        <v>0.12238502211332891</v>
      </c>
      <c r="S32" s="30"/>
      <c r="T32" s="119">
        <f t="shared" ref="T32" si="15">T29/T31</f>
        <v>8.4411533782559556E-2</v>
      </c>
      <c r="U32" s="30"/>
      <c r="V32" s="119">
        <f t="shared" ref="V32" si="16">V29/V31</f>
        <v>8.7372826682834706E-2</v>
      </c>
      <c r="W32" s="30"/>
      <c r="X32" s="119">
        <f t="shared" ref="X32" si="17">X29/X31</f>
        <v>0.14955277739150044</v>
      </c>
      <c r="Y32" s="30"/>
      <c r="Z32" s="119">
        <f t="shared" ref="Z32" si="18">Z29/Z31</f>
        <v>7.1814364921656174E-2</v>
      </c>
      <c r="AA32" s="138"/>
      <c r="AB32" s="139">
        <f>AB29/AB31</f>
        <v>9.1717689716781112E-2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93</v>
      </c>
      <c r="P35" s="129">
        <v>121.01</v>
      </c>
      <c r="Q35" s="17">
        <v>133</v>
      </c>
      <c r="R35" s="129">
        <v>826</v>
      </c>
      <c r="S35" s="17">
        <v>147</v>
      </c>
      <c r="T35" s="129">
        <v>586.02</v>
      </c>
      <c r="U35" s="17">
        <v>148</v>
      </c>
      <c r="V35" s="129">
        <v>538</v>
      </c>
      <c r="W35" s="17">
        <v>113</v>
      </c>
      <c r="X35" s="129">
        <v>5059.8900000000003</v>
      </c>
      <c r="Y35" s="17">
        <v>83</v>
      </c>
      <c r="Z35" s="129">
        <v>403</v>
      </c>
      <c r="AA35" s="55">
        <f t="shared" ref="AA35:AA36" si="19">C35+E35+G35+I35+K35+M35+O35+Q35+S35+U35+W35+Y35</f>
        <v>717</v>
      </c>
      <c r="AB35" s="131">
        <f t="shared" ref="AB35:AB36" si="20">D35+F35+H35+J35+L35+N35+P35+R35+T35+V35+X35+Z35</f>
        <v>7533.92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41</v>
      </c>
      <c r="P36" s="130">
        <v>239</v>
      </c>
      <c r="Q36" s="103">
        <v>39</v>
      </c>
      <c r="R36" s="130">
        <v>518.09</v>
      </c>
      <c r="S36" s="103">
        <v>48</v>
      </c>
      <c r="T36" s="130">
        <v>306.91000000000003</v>
      </c>
      <c r="U36" s="103">
        <v>58</v>
      </c>
      <c r="V36" s="130">
        <v>1258.4100000000001</v>
      </c>
      <c r="W36" s="103">
        <v>38</v>
      </c>
      <c r="X36" s="130">
        <v>90.25</v>
      </c>
      <c r="Y36" s="103">
        <v>50</v>
      </c>
      <c r="Z36" s="130">
        <v>907.72</v>
      </c>
      <c r="AA36" s="55">
        <f t="shared" si="19"/>
        <v>274</v>
      </c>
      <c r="AB36" s="131">
        <f t="shared" si="20"/>
        <v>3320.38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134</v>
      </c>
      <c r="P37" s="132">
        <f t="shared" si="21"/>
        <v>360.01</v>
      </c>
      <c r="Q37" s="71">
        <f t="shared" si="21"/>
        <v>172</v>
      </c>
      <c r="R37" s="132">
        <f t="shared" si="21"/>
        <v>1344.0900000000001</v>
      </c>
      <c r="S37" s="71">
        <f t="shared" si="21"/>
        <v>195</v>
      </c>
      <c r="T37" s="132">
        <f t="shared" si="21"/>
        <v>892.93000000000006</v>
      </c>
      <c r="U37" s="71">
        <f t="shared" si="21"/>
        <v>206</v>
      </c>
      <c r="V37" s="132">
        <f t="shared" si="21"/>
        <v>1796.41</v>
      </c>
      <c r="W37" s="71">
        <f t="shared" si="21"/>
        <v>151</v>
      </c>
      <c r="X37" s="132">
        <f t="shared" si="21"/>
        <v>5150.1400000000003</v>
      </c>
      <c r="Y37" s="71">
        <f t="shared" si="21"/>
        <v>133</v>
      </c>
      <c r="Z37" s="132">
        <f t="shared" si="21"/>
        <v>1310.72</v>
      </c>
      <c r="AA37" s="58">
        <f t="shared" si="21"/>
        <v>991</v>
      </c>
      <c r="AB37" s="59">
        <f t="shared" si="21"/>
        <v>10854.3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6693.59</v>
      </c>
      <c r="E39" s="77"/>
      <c r="F39" s="128">
        <f>F18+F27+F37-F9</f>
        <v>10964.970000000001</v>
      </c>
      <c r="G39" s="77"/>
      <c r="H39" s="128">
        <f>H18+H27+38-H9</f>
        <v>8337.66</v>
      </c>
      <c r="I39" s="77"/>
      <c r="J39" s="128">
        <f>J18+J27+J37-J9</f>
        <v>7641.78</v>
      </c>
      <c r="K39" s="77"/>
      <c r="L39" s="128">
        <f>L18+L27+L37-L9</f>
        <v>2410.3000000000002</v>
      </c>
      <c r="M39" s="77"/>
      <c r="N39" s="128">
        <f>N18+N27+N37-N9</f>
        <v>2570.2999999999997</v>
      </c>
      <c r="O39" s="77"/>
      <c r="P39" s="128">
        <f>P18+P27+P37-P9</f>
        <v>8968.2099999999991</v>
      </c>
      <c r="Q39" s="77"/>
      <c r="R39" s="128">
        <f>R18+R27+R37-R9</f>
        <v>11167.79</v>
      </c>
      <c r="S39" s="77"/>
      <c r="T39" s="128">
        <f>T18+T27+T37-T9</f>
        <v>8652.0600000000013</v>
      </c>
      <c r="U39" s="77"/>
      <c r="V39" s="128">
        <f>V18+V27+V37-V9</f>
        <v>9155.5299999999988</v>
      </c>
      <c r="W39" s="77"/>
      <c r="X39" s="128">
        <f>X18+X27+X37-X9</f>
        <v>20042.679999999997</v>
      </c>
      <c r="Y39" s="77"/>
      <c r="Z39" s="128">
        <f>Z18+Z27+Z37-Z9</f>
        <v>6378.64</v>
      </c>
      <c r="AA39" s="77"/>
      <c r="AB39" s="128">
        <f>AB18+AB27+AB37-AB9</f>
        <v>102945.51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0" orientation="landscape" r:id="rId1"/>
  <headerFooter alignWithMargins="0">
    <oddFooter>&amp;L&amp;F&amp;RPrepared by Kathy Adair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42578125" customWidth="1"/>
    <col min="3" max="3" width="5.7109375" style="1" customWidth="1"/>
    <col min="4" max="4" width="9.140625" style="1" bestFit="1" customWidth="1"/>
    <col min="5" max="5" width="5.7109375" style="1" customWidth="1"/>
    <col min="6" max="6" width="9.140625" style="1" bestFit="1" customWidth="1"/>
    <col min="7" max="7" width="5.7109375" style="1" customWidth="1"/>
    <col min="8" max="8" width="9.140625" style="1" bestFit="1" customWidth="1"/>
    <col min="9" max="9" width="5.7109375" style="1" customWidth="1"/>
    <col min="10" max="10" width="9.140625" style="1" bestFit="1" customWidth="1"/>
    <col min="11" max="11" width="5.7109375" style="1" customWidth="1"/>
    <col min="12" max="12" width="9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9.140625" style="1" bestFit="1" customWidth="1"/>
    <col min="17" max="17" width="6.28515625" style="1" customWidth="1"/>
    <col min="18" max="18" width="9.140625" style="1" bestFit="1" customWidth="1"/>
    <col min="19" max="19" width="6.140625" style="1" customWidth="1"/>
    <col min="20" max="20" width="9.140625" style="1" customWidth="1"/>
    <col min="21" max="21" width="5.28515625" style="1" customWidth="1"/>
    <col min="22" max="22" width="9.140625" style="1" bestFit="1" customWidth="1"/>
    <col min="23" max="23" width="7.28515625" style="1" customWidth="1"/>
    <col min="24" max="24" width="9.140625" style="1" bestFit="1" customWidth="1"/>
    <col min="25" max="25" width="6.140625" style="1" customWidth="1"/>
    <col min="26" max="26" width="9.140625" style="1" bestFit="1" customWidth="1"/>
    <col min="27" max="27" width="6.28515625" style="3" customWidth="1"/>
    <col min="28" max="28" width="10.7109375" style="3" bestFit="1" customWidth="1"/>
    <col min="30" max="30" width="10.7109375" bestFit="1" customWidth="1"/>
  </cols>
  <sheetData>
    <row r="1" spans="1:28" x14ac:dyDescent="0.2">
      <c r="A1" t="s">
        <v>38</v>
      </c>
    </row>
    <row r="2" spans="1:28" x14ac:dyDescent="0.2">
      <c r="A2" t="s">
        <v>28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360</v>
      </c>
      <c r="E6" s="8">
        <v>413</v>
      </c>
      <c r="G6" s="8">
        <v>425</v>
      </c>
      <c r="I6" s="8">
        <v>386</v>
      </c>
      <c r="K6" s="8">
        <v>360</v>
      </c>
      <c r="M6" s="8">
        <v>228</v>
      </c>
      <c r="O6" s="8">
        <v>505</v>
      </c>
      <c r="Q6" s="8">
        <v>474</v>
      </c>
      <c r="S6" s="8">
        <v>471</v>
      </c>
      <c r="U6" s="8">
        <v>455</v>
      </c>
      <c r="W6" s="6">
        <v>414</v>
      </c>
      <c r="Y6" s="8">
        <v>310</v>
      </c>
      <c r="AA6" s="54">
        <f>C6+E6+G6+I6+K6+M6+O6+Q6+S6+U6+W6+Y6</f>
        <v>4801</v>
      </c>
      <c r="AB6" s="53"/>
    </row>
    <row r="7" spans="1:28" ht="13.5" thickTop="1" x14ac:dyDescent="0.2">
      <c r="B7" t="s">
        <v>15</v>
      </c>
      <c r="D7" s="4">
        <v>3400.25</v>
      </c>
      <c r="F7" s="4">
        <v>3842.37</v>
      </c>
      <c r="H7" s="4">
        <v>3902.31</v>
      </c>
      <c r="J7" s="4">
        <v>3771.66</v>
      </c>
      <c r="L7" s="4">
        <v>3412.92</v>
      </c>
      <c r="N7" s="4">
        <v>2305.52</v>
      </c>
      <c r="P7" s="4">
        <v>4882.1899999999996</v>
      </c>
      <c r="R7" s="4">
        <v>4653.67</v>
      </c>
      <c r="T7" s="4">
        <v>4525.21</v>
      </c>
      <c r="V7" s="4">
        <v>4218.59</v>
      </c>
      <c r="X7" s="4">
        <v>3817.18</v>
      </c>
      <c r="Z7" s="4">
        <v>3193.1</v>
      </c>
      <c r="AA7" s="53"/>
      <c r="AB7" s="55">
        <f>D7+F7+H7+J7+L7+N7+P7+R7+T7+V7+X7+Z7</f>
        <v>45924.97</v>
      </c>
    </row>
    <row r="8" spans="1:28" x14ac:dyDescent="0.2">
      <c r="B8" t="s">
        <v>16</v>
      </c>
      <c r="D8" s="6">
        <v>734.4</v>
      </c>
      <c r="F8" s="6">
        <v>826</v>
      </c>
      <c r="H8" s="6">
        <v>850</v>
      </c>
      <c r="J8" s="6">
        <v>580.5</v>
      </c>
      <c r="L8" s="6">
        <v>540</v>
      </c>
      <c r="N8" s="6">
        <v>342</v>
      </c>
      <c r="P8" s="6">
        <v>757.5</v>
      </c>
      <c r="R8" s="6">
        <v>711</v>
      </c>
      <c r="T8" s="6">
        <v>706.5</v>
      </c>
      <c r="V8" s="6">
        <v>682.5</v>
      </c>
      <c r="X8" s="6">
        <v>621</v>
      </c>
      <c r="Z8" s="6">
        <v>465</v>
      </c>
      <c r="AA8" s="53"/>
      <c r="AB8" s="57">
        <f>D8+F8+H8+J8+L8+N8+P8+R8+T8+V8+X8+Z8</f>
        <v>7816.4</v>
      </c>
    </row>
    <row r="9" spans="1:28" ht="13.5" thickBot="1" x14ac:dyDescent="0.25">
      <c r="A9" s="28"/>
      <c r="B9" s="38" t="s">
        <v>41</v>
      </c>
      <c r="C9" s="9"/>
      <c r="D9" s="65">
        <f>SUM(D7:D8)</f>
        <v>4134.6499999999996</v>
      </c>
      <c r="E9" s="9"/>
      <c r="F9" s="65">
        <f>SUM(F7:F8)</f>
        <v>4668.37</v>
      </c>
      <c r="G9" s="9"/>
      <c r="H9" s="65">
        <f>SUM(H7:H8)</f>
        <v>4752.3099999999995</v>
      </c>
      <c r="I9" s="9"/>
      <c r="J9" s="65">
        <f>SUM(J7:J8)</f>
        <v>4352.16</v>
      </c>
      <c r="K9" s="9"/>
      <c r="L9" s="65">
        <f>SUM(L7:L8)</f>
        <v>3952.92</v>
      </c>
      <c r="M9" s="9"/>
      <c r="N9" s="65">
        <f>SUM(N7:N8)</f>
        <v>2647.52</v>
      </c>
      <c r="O9" s="9"/>
      <c r="P9" s="65">
        <f>SUM(P7:P8)</f>
        <v>5639.69</v>
      </c>
      <c r="Q9" s="9"/>
      <c r="R9" s="65">
        <f>SUM(R7:R8)</f>
        <v>5364.67</v>
      </c>
      <c r="S9" s="9"/>
      <c r="T9" s="65">
        <f>SUM(T7:T8)</f>
        <v>5231.71</v>
      </c>
      <c r="U9" s="9"/>
      <c r="V9" s="65">
        <f>SUM(V7:V8)</f>
        <v>4901.09</v>
      </c>
      <c r="W9" s="9"/>
      <c r="X9" s="65">
        <f>SUM(X7:X8)</f>
        <v>4438.18</v>
      </c>
      <c r="Y9" s="9"/>
      <c r="Z9" s="65">
        <f>SUM(Z7:Z8)</f>
        <v>3658.1</v>
      </c>
      <c r="AA9" s="54"/>
      <c r="AB9" s="63">
        <f>SUM(AB7:AB8)</f>
        <v>53741.37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215</v>
      </c>
      <c r="D12" s="4">
        <v>4767.2</v>
      </c>
      <c r="E12" s="4">
        <v>225</v>
      </c>
      <c r="F12" s="4">
        <v>5311.86</v>
      </c>
      <c r="G12" s="4">
        <v>157</v>
      </c>
      <c r="H12" s="4">
        <v>3594.63</v>
      </c>
      <c r="I12" s="4">
        <v>156</v>
      </c>
      <c r="J12" s="4">
        <v>4067.39</v>
      </c>
      <c r="K12" s="4">
        <v>161</v>
      </c>
      <c r="L12" s="4">
        <v>4937.34</v>
      </c>
      <c r="M12" s="4">
        <v>102</v>
      </c>
      <c r="N12" s="4">
        <v>2084.15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1016</v>
      </c>
      <c r="AB12" s="55">
        <f t="shared" si="0"/>
        <v>24762.57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249</v>
      </c>
      <c r="P13" s="4">
        <v>6585.81</v>
      </c>
      <c r="Q13" s="4">
        <v>206</v>
      </c>
      <c r="R13" s="4">
        <v>5417.24</v>
      </c>
      <c r="S13" s="4">
        <v>221</v>
      </c>
      <c r="T13" s="4">
        <v>5553.44</v>
      </c>
      <c r="U13" s="4">
        <v>274</v>
      </c>
      <c r="V13" s="4">
        <v>6333.86</v>
      </c>
      <c r="W13" s="4">
        <v>217</v>
      </c>
      <c r="X13" s="4">
        <v>5294.68</v>
      </c>
      <c r="Y13" s="4">
        <v>140</v>
      </c>
      <c r="Z13" s="4">
        <v>3636.67</v>
      </c>
      <c r="AA13" s="55">
        <f t="shared" si="0"/>
        <v>1307</v>
      </c>
      <c r="AB13" s="55">
        <f t="shared" si="0"/>
        <v>32821.699999999997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3</v>
      </c>
      <c r="P14" s="4">
        <v>53.7</v>
      </c>
      <c r="Q14" s="4">
        <v>3</v>
      </c>
      <c r="R14" s="4">
        <v>157.05000000000001</v>
      </c>
      <c r="S14" s="4">
        <v>2</v>
      </c>
      <c r="T14" s="4">
        <v>44.86</v>
      </c>
      <c r="U14" s="4">
        <v>3</v>
      </c>
      <c r="V14" s="4">
        <v>50.5</v>
      </c>
      <c r="W14" s="4">
        <v>4</v>
      </c>
      <c r="X14" s="4">
        <v>67.91</v>
      </c>
      <c r="Y14" s="4"/>
      <c r="Z14" s="4"/>
      <c r="AA14" s="55">
        <f t="shared" si="0"/>
        <v>15</v>
      </c>
      <c r="AB14" s="55">
        <f t="shared" si="0"/>
        <v>374.02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44</v>
      </c>
      <c r="P15" s="4">
        <v>7117.01</v>
      </c>
      <c r="Q15" s="4">
        <v>36</v>
      </c>
      <c r="R15" s="4">
        <v>5090.09</v>
      </c>
      <c r="S15" s="4">
        <v>33</v>
      </c>
      <c r="T15" s="4">
        <v>4099.2</v>
      </c>
      <c r="U15" s="4">
        <v>19</v>
      </c>
      <c r="V15" s="4">
        <v>2235.6</v>
      </c>
      <c r="W15" s="4">
        <v>39</v>
      </c>
      <c r="X15" s="4">
        <v>4939.13</v>
      </c>
      <c r="Y15" s="4">
        <v>23</v>
      </c>
      <c r="Z15" s="4">
        <v>2471.86</v>
      </c>
      <c r="AA15" s="55">
        <f t="shared" si="0"/>
        <v>194</v>
      </c>
      <c r="AB15" s="55">
        <f t="shared" si="0"/>
        <v>25952.89</v>
      </c>
    </row>
    <row r="16" spans="1:28" x14ac:dyDescent="0.2">
      <c r="B16" s="24" t="s">
        <v>92</v>
      </c>
      <c r="C16" s="4">
        <v>33</v>
      </c>
      <c r="D16" s="4">
        <v>3935.3</v>
      </c>
      <c r="E16" s="4">
        <v>32</v>
      </c>
      <c r="F16" s="4">
        <v>3312.33</v>
      </c>
      <c r="G16" s="4">
        <v>15</v>
      </c>
      <c r="H16" s="4">
        <v>1431.3</v>
      </c>
      <c r="I16" s="4">
        <v>29</v>
      </c>
      <c r="J16" s="4">
        <v>3420.6</v>
      </c>
      <c r="K16" s="4">
        <v>26</v>
      </c>
      <c r="L16" s="4">
        <v>2688.6</v>
      </c>
      <c r="M16" s="4">
        <v>18</v>
      </c>
      <c r="N16" s="4">
        <v>769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153</v>
      </c>
      <c r="AB16" s="55">
        <f t="shared" si="0"/>
        <v>15557.130000000001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3</v>
      </c>
      <c r="P17" s="8">
        <v>42</v>
      </c>
      <c r="Q17" s="8"/>
      <c r="R17" s="8"/>
      <c r="S17" s="8">
        <v>4</v>
      </c>
      <c r="T17" s="8">
        <v>50</v>
      </c>
      <c r="U17" s="8">
        <v>2</v>
      </c>
      <c r="V17" s="8">
        <v>50</v>
      </c>
      <c r="W17" s="8">
        <v>2</v>
      </c>
      <c r="X17" s="8">
        <v>50</v>
      </c>
      <c r="Y17" s="8">
        <v>4</v>
      </c>
      <c r="Z17" s="8">
        <v>89</v>
      </c>
      <c r="AA17" s="55">
        <f t="shared" si="0"/>
        <v>15</v>
      </c>
      <c r="AB17" s="55">
        <f t="shared" si="0"/>
        <v>281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248</v>
      </c>
      <c r="D18" s="65">
        <f>SUM(D12:D17)</f>
        <v>8702.5</v>
      </c>
      <c r="E18" s="29">
        <f t="shared" si="1"/>
        <v>257</v>
      </c>
      <c r="F18" s="65">
        <f t="shared" si="1"/>
        <v>8624.1899999999987</v>
      </c>
      <c r="G18" s="29">
        <f t="shared" si="1"/>
        <v>172</v>
      </c>
      <c r="H18" s="65">
        <f t="shared" si="1"/>
        <v>5025.93</v>
      </c>
      <c r="I18" s="29">
        <f t="shared" si="1"/>
        <v>185</v>
      </c>
      <c r="J18" s="65">
        <f t="shared" si="1"/>
        <v>7487.99</v>
      </c>
      <c r="K18" s="29">
        <f t="shared" si="1"/>
        <v>187</v>
      </c>
      <c r="L18" s="65">
        <f t="shared" si="1"/>
        <v>7625.9400000000005</v>
      </c>
      <c r="M18" s="29">
        <f t="shared" si="1"/>
        <v>120</v>
      </c>
      <c r="N18" s="65">
        <f t="shared" si="1"/>
        <v>2853.15</v>
      </c>
      <c r="O18" s="29">
        <f t="shared" si="1"/>
        <v>299</v>
      </c>
      <c r="P18" s="65">
        <f t="shared" si="1"/>
        <v>13798.52</v>
      </c>
      <c r="Q18" s="29">
        <f t="shared" si="1"/>
        <v>245</v>
      </c>
      <c r="R18" s="65">
        <f t="shared" si="1"/>
        <v>10664.380000000001</v>
      </c>
      <c r="S18" s="29">
        <f t="shared" si="1"/>
        <v>260</v>
      </c>
      <c r="T18" s="65">
        <f t="shared" si="1"/>
        <v>9747.5</v>
      </c>
      <c r="U18" s="29">
        <f t="shared" si="1"/>
        <v>298</v>
      </c>
      <c r="V18" s="65">
        <f t="shared" si="1"/>
        <v>8669.9599999999991</v>
      </c>
      <c r="W18" s="29">
        <f t="shared" si="1"/>
        <v>262</v>
      </c>
      <c r="X18" s="65">
        <f t="shared" si="1"/>
        <v>10351.720000000001</v>
      </c>
      <c r="Y18" s="29">
        <f t="shared" si="1"/>
        <v>167</v>
      </c>
      <c r="Z18" s="65">
        <f t="shared" si="1"/>
        <v>6197.5300000000007</v>
      </c>
      <c r="AA18" s="58">
        <f t="shared" si="1"/>
        <v>2700</v>
      </c>
      <c r="AB18" s="59">
        <f t="shared" si="1"/>
        <v>99749.31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</v>
      </c>
      <c r="T21" s="17">
        <v>70</v>
      </c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1</v>
      </c>
      <c r="AB21" s="55">
        <f t="shared" ref="AB21:AB23" si="3">D21+F21+H21+J21+L21+N21+P21+R21+T21+V21+X21+Z21</f>
        <v>70</v>
      </c>
    </row>
    <row r="22" spans="1:30" x14ac:dyDescent="0.2">
      <c r="B22" s="24" t="s">
        <v>114</v>
      </c>
      <c r="C22" s="4"/>
      <c r="D22" s="4"/>
      <c r="E22" s="4">
        <v>2</v>
      </c>
      <c r="F22" s="4">
        <v>988.69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1</v>
      </c>
      <c r="V22" s="4">
        <v>361.15</v>
      </c>
      <c r="W22" s="4"/>
      <c r="X22" s="4"/>
      <c r="Y22" s="4"/>
      <c r="Z22" s="4"/>
      <c r="AA22" s="55">
        <f t="shared" si="2"/>
        <v>3</v>
      </c>
      <c r="AB22" s="55">
        <f t="shared" si="3"/>
        <v>1349.8400000000001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>
        <v>9</v>
      </c>
      <c r="D24" s="17">
        <v>2839</v>
      </c>
      <c r="E24" s="17">
        <v>15</v>
      </c>
      <c r="F24" s="17">
        <v>7702.62</v>
      </c>
      <c r="G24" s="17">
        <v>10</v>
      </c>
      <c r="H24" s="17">
        <v>4313.05</v>
      </c>
      <c r="I24" s="17">
        <v>13</v>
      </c>
      <c r="J24" s="17">
        <v>3626.27</v>
      </c>
      <c r="K24" s="17">
        <v>12</v>
      </c>
      <c r="L24" s="17">
        <v>4659.76</v>
      </c>
      <c r="M24" s="17">
        <v>8</v>
      </c>
      <c r="N24" s="17">
        <v>2972.11</v>
      </c>
      <c r="O24" s="17">
        <v>24</v>
      </c>
      <c r="P24" s="17">
        <v>10244.719999999999</v>
      </c>
      <c r="Q24" s="17">
        <v>20</v>
      </c>
      <c r="R24" s="17">
        <v>8353.8700000000008</v>
      </c>
      <c r="S24" s="17">
        <v>13</v>
      </c>
      <c r="T24" s="17">
        <v>4682.8500000000004</v>
      </c>
      <c r="U24" s="17">
        <v>14</v>
      </c>
      <c r="V24" s="17">
        <v>5126.8599999999997</v>
      </c>
      <c r="W24" s="17">
        <v>9</v>
      </c>
      <c r="X24" s="17">
        <v>3915.75</v>
      </c>
      <c r="Y24" s="17">
        <v>18</v>
      </c>
      <c r="Z24" s="17">
        <v>7826.63</v>
      </c>
      <c r="AA24" s="55">
        <f t="shared" ref="AA24:AA26" si="4">C24+E24+G24+I24+K24+M24+O24+Q24+S24+U24+W24+Y24</f>
        <v>165</v>
      </c>
      <c r="AB24" s="55">
        <f t="shared" ref="AB24:AB26" si="5">D24+F24+H24+J24+L24+N24+P24+R24+T24+V24+X24+Z24</f>
        <v>66263.490000000005</v>
      </c>
    </row>
    <row r="25" spans="1:30" x14ac:dyDescent="0.2">
      <c r="B25" s="24" t="s">
        <v>51</v>
      </c>
      <c r="C25" s="17">
        <v>3</v>
      </c>
      <c r="D25" s="17">
        <v>1335.55</v>
      </c>
      <c r="E25" s="17">
        <v>2</v>
      </c>
      <c r="F25" s="17">
        <v>809.1</v>
      </c>
      <c r="G25" s="17">
        <v>1</v>
      </c>
      <c r="H25" s="17">
        <v>108</v>
      </c>
      <c r="I25" s="17">
        <v>2</v>
      </c>
      <c r="J25" s="17">
        <v>297.8</v>
      </c>
      <c r="K25" s="17">
        <v>2</v>
      </c>
      <c r="L25" s="17">
        <v>840.59</v>
      </c>
      <c r="M25" s="17">
        <v>3</v>
      </c>
      <c r="N25" s="17">
        <v>1065.2</v>
      </c>
      <c r="O25" s="17">
        <v>1</v>
      </c>
      <c r="P25" s="17">
        <v>313.72000000000003</v>
      </c>
      <c r="Q25" s="17">
        <v>7</v>
      </c>
      <c r="R25" s="17">
        <v>2094.06</v>
      </c>
      <c r="S25" s="17">
        <v>2</v>
      </c>
      <c r="T25" s="17">
        <v>795.4</v>
      </c>
      <c r="U25" s="17">
        <v>3</v>
      </c>
      <c r="V25" s="17">
        <v>657.14</v>
      </c>
      <c r="W25" s="17">
        <v>3</v>
      </c>
      <c r="X25" s="17">
        <v>1370.64</v>
      </c>
      <c r="Y25" s="17">
        <v>2</v>
      </c>
      <c r="Z25" s="17">
        <v>482.9</v>
      </c>
      <c r="AA25" s="55">
        <f t="shared" si="4"/>
        <v>31</v>
      </c>
      <c r="AB25" s="55">
        <f t="shared" si="5"/>
        <v>10170.099999999999</v>
      </c>
    </row>
    <row r="26" spans="1:30" x14ac:dyDescent="0.2">
      <c r="A26" s="31"/>
      <c r="B26" s="32" t="s">
        <v>52</v>
      </c>
      <c r="C26" s="8">
        <v>1</v>
      </c>
      <c r="D26" s="8">
        <v>729.8</v>
      </c>
      <c r="E26" s="8"/>
      <c r="F26" s="8"/>
      <c r="G26" s="8">
        <v>1</v>
      </c>
      <c r="H26" s="8">
        <v>1831.73</v>
      </c>
      <c r="I26" s="8">
        <v>1</v>
      </c>
      <c r="J26" s="8">
        <v>1831.73</v>
      </c>
      <c r="K26" s="4">
        <v>1</v>
      </c>
      <c r="L26" s="4">
        <v>47.18</v>
      </c>
      <c r="M26" s="4"/>
      <c r="N26" s="4"/>
      <c r="O26" s="4">
        <v>2</v>
      </c>
      <c r="P26" s="4">
        <v>938.82</v>
      </c>
      <c r="Q26" s="4"/>
      <c r="R26" s="4"/>
      <c r="S26" s="4">
        <v>2</v>
      </c>
      <c r="T26" s="4">
        <v>775.72</v>
      </c>
      <c r="U26" s="4"/>
      <c r="V26" s="4"/>
      <c r="W26" s="4"/>
      <c r="X26" s="4"/>
      <c r="Y26" s="4"/>
      <c r="Z26" s="4"/>
      <c r="AA26" s="55">
        <f t="shared" si="4"/>
        <v>8</v>
      </c>
      <c r="AB26" s="55">
        <f t="shared" si="5"/>
        <v>6154.9800000000005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13</v>
      </c>
      <c r="D27" s="65">
        <f t="shared" si="6"/>
        <v>4904.3500000000004</v>
      </c>
      <c r="E27" s="29">
        <f t="shared" si="6"/>
        <v>19</v>
      </c>
      <c r="F27" s="65">
        <f t="shared" si="6"/>
        <v>9500.41</v>
      </c>
      <c r="G27" s="29">
        <f t="shared" si="6"/>
        <v>12</v>
      </c>
      <c r="H27" s="65">
        <f t="shared" si="6"/>
        <v>6252.7800000000007</v>
      </c>
      <c r="I27" s="29">
        <f t="shared" si="6"/>
        <v>16</v>
      </c>
      <c r="J27" s="65">
        <f t="shared" si="6"/>
        <v>5755.8</v>
      </c>
      <c r="K27" s="70">
        <f t="shared" si="6"/>
        <v>15</v>
      </c>
      <c r="L27" s="78">
        <f t="shared" si="6"/>
        <v>5547.5300000000007</v>
      </c>
      <c r="M27" s="70">
        <f t="shared" si="6"/>
        <v>11</v>
      </c>
      <c r="N27" s="78">
        <f t="shared" si="6"/>
        <v>4037.3100000000004</v>
      </c>
      <c r="O27" s="70">
        <f t="shared" si="6"/>
        <v>27</v>
      </c>
      <c r="P27" s="78">
        <f t="shared" si="6"/>
        <v>11497.259999999998</v>
      </c>
      <c r="Q27" s="70">
        <f t="shared" si="6"/>
        <v>27</v>
      </c>
      <c r="R27" s="78">
        <f t="shared" si="6"/>
        <v>10447.93</v>
      </c>
      <c r="S27" s="70">
        <f t="shared" si="6"/>
        <v>18</v>
      </c>
      <c r="T27" s="78">
        <f t="shared" si="6"/>
        <v>6323.97</v>
      </c>
      <c r="U27" s="70">
        <f t="shared" si="6"/>
        <v>18</v>
      </c>
      <c r="V27" s="78">
        <f t="shared" si="6"/>
        <v>6145.15</v>
      </c>
      <c r="W27" s="70">
        <f t="shared" si="6"/>
        <v>12</v>
      </c>
      <c r="X27" s="78">
        <f t="shared" si="6"/>
        <v>5286.39</v>
      </c>
      <c r="Y27" s="70">
        <f t="shared" si="6"/>
        <v>20</v>
      </c>
      <c r="Z27" s="78">
        <f t="shared" si="6"/>
        <v>8309.5300000000007</v>
      </c>
      <c r="AA27" s="58">
        <f t="shared" si="6"/>
        <v>208</v>
      </c>
      <c r="AB27" s="59">
        <f t="shared" si="6"/>
        <v>84008.409999999989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261</v>
      </c>
      <c r="D29" s="79">
        <f t="shared" si="7"/>
        <v>13606.85</v>
      </c>
      <c r="E29" s="67">
        <f t="shared" si="7"/>
        <v>276</v>
      </c>
      <c r="F29" s="79">
        <f t="shared" si="7"/>
        <v>18124.599999999999</v>
      </c>
      <c r="G29" s="67">
        <f t="shared" si="7"/>
        <v>184</v>
      </c>
      <c r="H29" s="79">
        <f t="shared" si="7"/>
        <v>11278.710000000001</v>
      </c>
      <c r="I29" s="67">
        <f t="shared" si="7"/>
        <v>201</v>
      </c>
      <c r="J29" s="79">
        <f t="shared" si="7"/>
        <v>13243.79</v>
      </c>
      <c r="K29" s="67">
        <f t="shared" si="7"/>
        <v>202</v>
      </c>
      <c r="L29" s="79">
        <f t="shared" si="7"/>
        <v>13173.470000000001</v>
      </c>
      <c r="M29" s="67">
        <f t="shared" si="7"/>
        <v>131</v>
      </c>
      <c r="N29" s="79">
        <f t="shared" si="7"/>
        <v>6890.4600000000009</v>
      </c>
      <c r="O29" s="67">
        <f t="shared" si="7"/>
        <v>326</v>
      </c>
      <c r="P29" s="79">
        <f t="shared" si="7"/>
        <v>25295.78</v>
      </c>
      <c r="Q29" s="67">
        <f t="shared" si="7"/>
        <v>272</v>
      </c>
      <c r="R29" s="79">
        <f t="shared" si="7"/>
        <v>21112.31</v>
      </c>
      <c r="S29" s="67">
        <f t="shared" si="7"/>
        <v>278</v>
      </c>
      <c r="T29" s="79">
        <f t="shared" si="7"/>
        <v>16071.470000000001</v>
      </c>
      <c r="U29" s="67">
        <f t="shared" si="7"/>
        <v>316</v>
      </c>
      <c r="V29" s="79">
        <f t="shared" si="7"/>
        <v>14815.109999999999</v>
      </c>
      <c r="W29" s="67">
        <f t="shared" si="7"/>
        <v>274</v>
      </c>
      <c r="X29" s="79">
        <f t="shared" si="7"/>
        <v>15638.11</v>
      </c>
      <c r="Y29" s="67">
        <f t="shared" si="7"/>
        <v>187</v>
      </c>
      <c r="Z29" s="79">
        <f t="shared" si="7"/>
        <v>14507.060000000001</v>
      </c>
      <c r="AA29" s="136">
        <f t="shared" si="7"/>
        <v>2908</v>
      </c>
      <c r="AB29" s="137">
        <f t="shared" si="7"/>
        <v>183757.71999999997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144914.74</v>
      </c>
      <c r="E31" s="66"/>
      <c r="F31" s="93">
        <v>163756.57</v>
      </c>
      <c r="G31" s="66"/>
      <c r="H31" s="93">
        <v>150364.75</v>
      </c>
      <c r="I31" s="66"/>
      <c r="J31" s="93">
        <v>135944.82999999999</v>
      </c>
      <c r="K31" s="66"/>
      <c r="L31" s="93">
        <v>131783.28</v>
      </c>
      <c r="M31" s="66"/>
      <c r="N31" s="93">
        <v>71758.679999999993</v>
      </c>
      <c r="O31" s="66"/>
      <c r="P31" s="93">
        <v>176883.5</v>
      </c>
      <c r="Q31" s="66"/>
      <c r="R31" s="93">
        <v>181392.76</v>
      </c>
      <c r="S31" s="66"/>
      <c r="T31" s="93">
        <v>156333.29999999999</v>
      </c>
      <c r="U31" s="66"/>
      <c r="V31" s="93">
        <v>173455.22</v>
      </c>
      <c r="W31" s="66"/>
      <c r="X31" s="93">
        <v>158932.09</v>
      </c>
      <c r="Y31" s="66"/>
      <c r="Z31" s="93">
        <v>113870.39999999999</v>
      </c>
      <c r="AA31" s="91"/>
      <c r="AB31" s="64">
        <f>D31+F31+H31+J31+L31+N31+P31+R31+T31+V31+X31+Z31</f>
        <v>1759390.12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9.3895555414169746E-2</v>
      </c>
      <c r="E32" s="30"/>
      <c r="F32" s="119">
        <f t="shared" ref="F32" si="8">F29/F31</f>
        <v>0.11068013942890961</v>
      </c>
      <c r="G32" s="30"/>
      <c r="H32" s="119">
        <f t="shared" ref="H32" si="9">H29/H31</f>
        <v>7.5009003107443739E-2</v>
      </c>
      <c r="I32" s="30"/>
      <c r="J32" s="119">
        <f t="shared" ref="J32" si="10">J29/J31</f>
        <v>9.7420328525917477E-2</v>
      </c>
      <c r="K32" s="30"/>
      <c r="L32" s="119">
        <f t="shared" ref="L32" si="11">L29/L31</f>
        <v>9.99631364464445E-2</v>
      </c>
      <c r="M32" s="30"/>
      <c r="N32" s="119">
        <f t="shared" ref="N32" si="12">N29/N31</f>
        <v>9.6022669313315157E-2</v>
      </c>
      <c r="O32" s="30"/>
      <c r="P32" s="119">
        <f t="shared" ref="P32" si="13">P29/P31</f>
        <v>0.14300813812481095</v>
      </c>
      <c r="Q32" s="30"/>
      <c r="R32" s="119">
        <f t="shared" ref="R32" si="14">R29/R31</f>
        <v>0.11639003673575506</v>
      </c>
      <c r="S32" s="30"/>
      <c r="T32" s="119">
        <f t="shared" ref="T32" si="15">T29/T31</f>
        <v>0.1028026018768874</v>
      </c>
      <c r="U32" s="30"/>
      <c r="V32" s="119">
        <f t="shared" ref="V32" si="16">V29/V31</f>
        <v>8.5411727591709258E-2</v>
      </c>
      <c r="W32" s="30"/>
      <c r="X32" s="119">
        <f t="shared" ref="X32" si="17">X29/X31</f>
        <v>9.8394918232057482E-2</v>
      </c>
      <c r="Y32" s="30"/>
      <c r="Z32" s="119">
        <f t="shared" ref="Z32" si="18">Z29/Z31</f>
        <v>0.12739974567578582</v>
      </c>
      <c r="AA32" s="138"/>
      <c r="AB32" s="139">
        <f>AB29/AB31</f>
        <v>0.10444398767000009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169</v>
      </c>
      <c r="P35" s="129">
        <v>673</v>
      </c>
      <c r="Q35" s="17">
        <v>174</v>
      </c>
      <c r="R35" s="129">
        <v>2387.0100000000002</v>
      </c>
      <c r="S35" s="17">
        <v>208</v>
      </c>
      <c r="T35" s="129">
        <v>984</v>
      </c>
      <c r="U35" s="17">
        <v>166</v>
      </c>
      <c r="V35" s="129">
        <v>1217.01</v>
      </c>
      <c r="W35" s="17">
        <v>147</v>
      </c>
      <c r="X35" s="129">
        <v>7954.64</v>
      </c>
      <c r="Y35" s="17">
        <v>98</v>
      </c>
      <c r="Z35" s="129">
        <v>130.82</v>
      </c>
      <c r="AA35" s="55">
        <f t="shared" ref="AA35:AA36" si="19">C35+E35+G35+I35+K35+M35+O35+Q35+S35+U35+W35+Y35</f>
        <v>962</v>
      </c>
      <c r="AB35" s="131">
        <f t="shared" ref="AB35:AB36" si="20">D35+F35+H35+J35+L35+N35+P35+R35+T35+V35+X35+Z35</f>
        <v>13346.48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116</v>
      </c>
      <c r="P36" s="130">
        <v>1407.18</v>
      </c>
      <c r="Q36" s="103">
        <v>159</v>
      </c>
      <c r="R36" s="130">
        <v>2048.14</v>
      </c>
      <c r="S36" s="103">
        <v>158</v>
      </c>
      <c r="T36" s="130">
        <v>1166.3900000000001</v>
      </c>
      <c r="U36" s="103">
        <v>118</v>
      </c>
      <c r="V36" s="130">
        <v>1274.96</v>
      </c>
      <c r="W36" s="103">
        <v>114</v>
      </c>
      <c r="X36" s="130">
        <v>1329.79</v>
      </c>
      <c r="Y36" s="103">
        <v>74</v>
      </c>
      <c r="Z36" s="130">
        <v>1625.46</v>
      </c>
      <c r="AA36" s="55">
        <f t="shared" si="19"/>
        <v>739</v>
      </c>
      <c r="AB36" s="131">
        <f t="shared" si="20"/>
        <v>8851.92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285</v>
      </c>
      <c r="P37" s="132">
        <f t="shared" si="21"/>
        <v>2080.1800000000003</v>
      </c>
      <c r="Q37" s="71">
        <f t="shared" si="21"/>
        <v>333</v>
      </c>
      <c r="R37" s="132">
        <f t="shared" si="21"/>
        <v>4435.1499999999996</v>
      </c>
      <c r="S37" s="71">
        <f t="shared" si="21"/>
        <v>366</v>
      </c>
      <c r="T37" s="132">
        <f t="shared" si="21"/>
        <v>2150.3900000000003</v>
      </c>
      <c r="U37" s="71">
        <f t="shared" si="21"/>
        <v>284</v>
      </c>
      <c r="V37" s="132">
        <f t="shared" si="21"/>
        <v>2491.9700000000003</v>
      </c>
      <c r="W37" s="71">
        <f t="shared" si="21"/>
        <v>261</v>
      </c>
      <c r="X37" s="132">
        <f t="shared" si="21"/>
        <v>9284.43</v>
      </c>
      <c r="Y37" s="71">
        <f t="shared" si="21"/>
        <v>172</v>
      </c>
      <c r="Z37" s="132">
        <f t="shared" si="21"/>
        <v>1756.28</v>
      </c>
      <c r="AA37" s="58">
        <f t="shared" si="21"/>
        <v>1701</v>
      </c>
      <c r="AB37" s="59">
        <f t="shared" si="21"/>
        <v>22198.400000000001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9472.2000000000007</v>
      </c>
      <c r="E39" s="77"/>
      <c r="F39" s="128">
        <f>F18+F27+F37-F9</f>
        <v>13456.23</v>
      </c>
      <c r="G39" s="77"/>
      <c r="H39" s="128">
        <f>H18+H27+38-H9</f>
        <v>6564.4000000000015</v>
      </c>
      <c r="I39" s="77"/>
      <c r="J39" s="128">
        <f>J18+J27+J37-J9</f>
        <v>8891.630000000001</v>
      </c>
      <c r="K39" s="77"/>
      <c r="L39" s="128">
        <f>L18+L27+L37-L9</f>
        <v>9220.5500000000011</v>
      </c>
      <c r="M39" s="77"/>
      <c r="N39" s="128">
        <f>N18+N27+N37-N9</f>
        <v>4242.9400000000005</v>
      </c>
      <c r="O39" s="77"/>
      <c r="P39" s="128">
        <f>P18+P27+P37-P9</f>
        <v>21736.27</v>
      </c>
      <c r="Q39" s="77"/>
      <c r="R39" s="128">
        <f>R18+R27+R37-R9</f>
        <v>20182.79</v>
      </c>
      <c r="S39" s="77"/>
      <c r="T39" s="128">
        <f>T18+T27+T37-T9</f>
        <v>12990.150000000001</v>
      </c>
      <c r="U39" s="77"/>
      <c r="V39" s="128">
        <f>V18+V27+V37-V9</f>
        <v>12405.989999999998</v>
      </c>
      <c r="W39" s="77"/>
      <c r="X39" s="128">
        <f>X18+X27+X37-X9</f>
        <v>20484.36</v>
      </c>
      <c r="Y39" s="77"/>
      <c r="Z39" s="128">
        <f>Z18+Z27+Z37-Z9</f>
        <v>12605.240000000002</v>
      </c>
      <c r="AA39" s="77"/>
      <c r="AB39" s="128">
        <f>AB18+AB27+AB37-AB9</f>
        <v>152214.74999999997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0" orientation="landscape" r:id="rId1"/>
  <headerFooter alignWithMargins="0">
    <oddFooter>&amp;L&amp;F&amp;RPrepared by Kathy Adair
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5703125" customWidth="1"/>
    <col min="3" max="3" width="5.7109375" style="1" customWidth="1"/>
    <col min="4" max="4" width="9.140625" style="1" bestFit="1" customWidth="1"/>
    <col min="5" max="5" width="5.7109375" style="1" customWidth="1"/>
    <col min="6" max="6" width="9.140625" style="1" bestFit="1" customWidth="1"/>
    <col min="7" max="7" width="5.7109375" style="1" customWidth="1"/>
    <col min="8" max="8" width="9.140625" style="1" bestFit="1" customWidth="1"/>
    <col min="9" max="9" width="5.7109375" style="1" customWidth="1"/>
    <col min="10" max="10" width="9.140625" style="1" bestFit="1" customWidth="1"/>
    <col min="11" max="11" width="5.7109375" style="1" customWidth="1"/>
    <col min="12" max="12" width="9.140625" style="1" bestFit="1" customWidth="1"/>
    <col min="13" max="13" width="5.7109375" style="1" customWidth="1"/>
    <col min="14" max="14" width="9.140625" style="1" bestFit="1" customWidth="1"/>
    <col min="15" max="15" width="6.28515625" style="1" customWidth="1"/>
    <col min="16" max="16" width="9.140625" style="1" bestFit="1" customWidth="1"/>
    <col min="17" max="17" width="6.28515625" style="1" customWidth="1"/>
    <col min="18" max="18" width="9.140625" style="1" bestFit="1" customWidth="1"/>
    <col min="19" max="19" width="6.140625" style="1" customWidth="1"/>
    <col min="20" max="20" width="9.140625" style="1" bestFit="1" customWidth="1"/>
    <col min="21" max="21" width="5.28515625" style="1" customWidth="1"/>
    <col min="22" max="22" width="9.140625" style="1" bestFit="1" customWidth="1"/>
    <col min="23" max="23" width="7.28515625" style="1" customWidth="1"/>
    <col min="24" max="24" width="9.140625" style="1" bestFit="1" customWidth="1"/>
    <col min="25" max="25" width="6.140625" style="1" customWidth="1"/>
    <col min="26" max="26" width="9.140625" style="1" bestFit="1" customWidth="1"/>
    <col min="27" max="27" width="6.28515625" style="3" customWidth="1"/>
    <col min="28" max="28" width="10.7109375" style="3" bestFit="1" customWidth="1"/>
    <col min="30" max="30" width="10.7109375" bestFit="1" customWidth="1"/>
  </cols>
  <sheetData>
    <row r="1" spans="1:28" x14ac:dyDescent="0.2">
      <c r="A1" t="s">
        <v>38</v>
      </c>
    </row>
    <row r="2" spans="1:28" x14ac:dyDescent="0.2">
      <c r="A2" t="s">
        <v>29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461</v>
      </c>
      <c r="E6" s="8">
        <v>536</v>
      </c>
      <c r="G6" s="8">
        <v>492</v>
      </c>
      <c r="I6" s="8">
        <v>451</v>
      </c>
      <c r="K6" s="8">
        <v>406</v>
      </c>
      <c r="M6" s="8">
        <v>407</v>
      </c>
      <c r="O6" s="8">
        <v>546</v>
      </c>
      <c r="Q6" s="8">
        <v>560</v>
      </c>
      <c r="S6" s="8">
        <v>506</v>
      </c>
      <c r="U6" s="8">
        <v>578</v>
      </c>
      <c r="W6" s="6">
        <v>538</v>
      </c>
      <c r="Y6" s="8">
        <v>440</v>
      </c>
      <c r="AA6" s="54">
        <f>C6+E6+G6+I6+K6+M6+O6+Q6+S6+U6+W6+Y6</f>
        <v>5921</v>
      </c>
      <c r="AB6" s="53"/>
    </row>
    <row r="7" spans="1:28" ht="13.5" thickTop="1" x14ac:dyDescent="0.2">
      <c r="B7" t="s">
        <v>15</v>
      </c>
      <c r="D7" s="4">
        <v>4483.12</v>
      </c>
      <c r="F7" s="4">
        <v>5207.49</v>
      </c>
      <c r="H7" s="4">
        <v>4940.7299999999996</v>
      </c>
      <c r="J7" s="4">
        <v>4433.82</v>
      </c>
      <c r="L7" s="4">
        <v>3953.6</v>
      </c>
      <c r="N7" s="4">
        <v>3872.96</v>
      </c>
      <c r="P7" s="4">
        <v>5280.76</v>
      </c>
      <c r="R7" s="4">
        <v>5404.29</v>
      </c>
      <c r="T7" s="4">
        <v>5463.1</v>
      </c>
      <c r="V7" s="4">
        <v>5843.46</v>
      </c>
      <c r="X7" s="4">
        <v>5485.23</v>
      </c>
      <c r="Z7" s="4">
        <v>4347.95</v>
      </c>
      <c r="AA7" s="53"/>
      <c r="AB7" s="55">
        <f>D7+F7+H7+J7+L7+N7+P7+R7+T7+V7+X7+Z7</f>
        <v>58716.509999999995</v>
      </c>
    </row>
    <row r="8" spans="1:28" x14ac:dyDescent="0.2">
      <c r="B8" t="s">
        <v>16</v>
      </c>
      <c r="D8" s="6">
        <v>936.4</v>
      </c>
      <c r="F8" s="6">
        <v>1072</v>
      </c>
      <c r="H8" s="6">
        <v>984</v>
      </c>
      <c r="J8" s="6">
        <v>677</v>
      </c>
      <c r="L8" s="6">
        <v>609</v>
      </c>
      <c r="N8" s="6">
        <v>610.5</v>
      </c>
      <c r="P8" s="6">
        <v>819</v>
      </c>
      <c r="R8" s="6">
        <v>840</v>
      </c>
      <c r="T8" s="6">
        <v>759</v>
      </c>
      <c r="V8" s="6">
        <v>867</v>
      </c>
      <c r="X8" s="6">
        <v>807</v>
      </c>
      <c r="Z8" s="6">
        <v>660</v>
      </c>
      <c r="AA8" s="53"/>
      <c r="AB8" s="57">
        <f>D8+F8+H8+J8+L8+N8+P8+R8+T8+V8+X8+Z8</f>
        <v>9640.9</v>
      </c>
    </row>
    <row r="9" spans="1:28" ht="13.5" thickBot="1" x14ac:dyDescent="0.25">
      <c r="A9" s="28"/>
      <c r="B9" s="38" t="s">
        <v>41</v>
      </c>
      <c r="C9" s="9"/>
      <c r="D9" s="65">
        <f>SUM(D7:D8)</f>
        <v>5419.5199999999995</v>
      </c>
      <c r="E9" s="9"/>
      <c r="F9" s="65">
        <f>SUM(F7:F8)</f>
        <v>6279.49</v>
      </c>
      <c r="G9" s="9"/>
      <c r="H9" s="65">
        <f>SUM(H7:H8)</f>
        <v>5924.73</v>
      </c>
      <c r="I9" s="9"/>
      <c r="J9" s="65">
        <f>SUM(J7:J8)</f>
        <v>5110.82</v>
      </c>
      <c r="K9" s="9"/>
      <c r="L9" s="65">
        <f>SUM(L7:L8)</f>
        <v>4562.6000000000004</v>
      </c>
      <c r="M9" s="9"/>
      <c r="N9" s="65">
        <f>SUM(N7:N8)</f>
        <v>4483.46</v>
      </c>
      <c r="O9" s="9"/>
      <c r="P9" s="65">
        <f>SUM(P7:P8)</f>
        <v>6099.76</v>
      </c>
      <c r="Q9" s="9"/>
      <c r="R9" s="65">
        <f>SUM(R7:R8)</f>
        <v>6244.29</v>
      </c>
      <c r="S9" s="9"/>
      <c r="T9" s="65">
        <f>SUM(T7:T8)</f>
        <v>6222.1</v>
      </c>
      <c r="U9" s="9"/>
      <c r="V9" s="65">
        <f>SUM(V7:V8)</f>
        <v>6710.46</v>
      </c>
      <c r="W9" s="9"/>
      <c r="X9" s="65">
        <f>SUM(X7:X8)</f>
        <v>6292.23</v>
      </c>
      <c r="Y9" s="9"/>
      <c r="Z9" s="65">
        <f>SUM(Z7:Z8)</f>
        <v>5007.95</v>
      </c>
      <c r="AA9" s="54"/>
      <c r="AB9" s="63">
        <f>SUM(AB7:AB8)</f>
        <v>68357.409999999989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273</v>
      </c>
      <c r="D12" s="4">
        <v>9069.6200000000008</v>
      </c>
      <c r="E12" s="4">
        <v>352</v>
      </c>
      <c r="F12" s="4">
        <v>11724.74</v>
      </c>
      <c r="G12" s="4">
        <v>235</v>
      </c>
      <c r="H12" s="4">
        <v>7197.89</v>
      </c>
      <c r="I12" s="4">
        <v>244</v>
      </c>
      <c r="J12" s="4">
        <v>8719.9500000000007</v>
      </c>
      <c r="K12" s="4">
        <v>212</v>
      </c>
      <c r="L12" s="4">
        <v>7504.97</v>
      </c>
      <c r="M12" s="4">
        <v>222</v>
      </c>
      <c r="N12" s="4">
        <v>7985.06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1538</v>
      </c>
      <c r="AB12" s="55">
        <f t="shared" si="0"/>
        <v>52202.229999999996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325</v>
      </c>
      <c r="P13" s="4">
        <v>11686.97</v>
      </c>
      <c r="Q13" s="4">
        <v>286</v>
      </c>
      <c r="R13" s="4">
        <v>8116.97</v>
      </c>
      <c r="S13" s="4">
        <v>244</v>
      </c>
      <c r="T13" s="4">
        <v>7354.83</v>
      </c>
      <c r="U13" s="4">
        <v>321</v>
      </c>
      <c r="V13" s="4">
        <v>8302.7000000000007</v>
      </c>
      <c r="W13" s="4">
        <v>263</v>
      </c>
      <c r="X13" s="4">
        <v>6566.24</v>
      </c>
      <c r="Y13" s="4">
        <v>234</v>
      </c>
      <c r="Z13" s="4">
        <v>6227.72</v>
      </c>
      <c r="AA13" s="55">
        <f t="shared" si="0"/>
        <v>1673</v>
      </c>
      <c r="AB13" s="55">
        <f t="shared" si="0"/>
        <v>48255.43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2</v>
      </c>
      <c r="P14" s="4">
        <v>63.46</v>
      </c>
      <c r="Q14" s="4">
        <v>9</v>
      </c>
      <c r="R14" s="4">
        <v>872.86</v>
      </c>
      <c r="S14" s="4">
        <v>10</v>
      </c>
      <c r="T14" s="4">
        <v>306.20999999999998</v>
      </c>
      <c r="U14" s="4">
        <v>12</v>
      </c>
      <c r="V14" s="4">
        <v>599.41</v>
      </c>
      <c r="W14" s="4">
        <v>4</v>
      </c>
      <c r="X14" s="4">
        <v>61.62</v>
      </c>
      <c r="Y14" s="4">
        <v>7</v>
      </c>
      <c r="Z14" s="4">
        <v>774.66</v>
      </c>
      <c r="AA14" s="55">
        <f t="shared" si="0"/>
        <v>44</v>
      </c>
      <c r="AB14" s="55">
        <f t="shared" si="0"/>
        <v>2678.22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28</v>
      </c>
      <c r="P15" s="4">
        <v>2903.6</v>
      </c>
      <c r="Q15" s="4">
        <v>46</v>
      </c>
      <c r="R15" s="4">
        <v>4249.2299999999996</v>
      </c>
      <c r="S15" s="4">
        <v>35</v>
      </c>
      <c r="T15" s="4">
        <v>3588.4</v>
      </c>
      <c r="U15" s="4">
        <v>52</v>
      </c>
      <c r="V15" s="4">
        <v>4869.97</v>
      </c>
      <c r="W15" s="4">
        <v>45</v>
      </c>
      <c r="X15" s="4">
        <v>5281.4</v>
      </c>
      <c r="Y15" s="4">
        <v>34</v>
      </c>
      <c r="Z15" s="4">
        <v>3659.6</v>
      </c>
      <c r="AA15" s="55">
        <f t="shared" si="0"/>
        <v>240</v>
      </c>
      <c r="AB15" s="55">
        <f t="shared" si="0"/>
        <v>24552.199999999997</v>
      </c>
    </row>
    <row r="16" spans="1:28" x14ac:dyDescent="0.2">
      <c r="B16" s="24" t="s">
        <v>92</v>
      </c>
      <c r="C16" s="4">
        <v>36</v>
      </c>
      <c r="D16" s="4">
        <v>1467.98</v>
      </c>
      <c r="E16" s="4">
        <v>42</v>
      </c>
      <c r="F16" s="4">
        <v>2862.76</v>
      </c>
      <c r="G16" s="4">
        <v>45</v>
      </c>
      <c r="H16" s="4">
        <v>3994.01</v>
      </c>
      <c r="I16" s="4">
        <v>40</v>
      </c>
      <c r="J16" s="4">
        <v>2387.02</v>
      </c>
      <c r="K16" s="4">
        <v>41</v>
      </c>
      <c r="L16" s="4">
        <v>3451.02</v>
      </c>
      <c r="M16" s="4">
        <v>56</v>
      </c>
      <c r="N16" s="4">
        <v>3816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260</v>
      </c>
      <c r="AB16" s="55">
        <f t="shared" si="0"/>
        <v>17978.79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6</v>
      </c>
      <c r="P17" s="8">
        <v>40</v>
      </c>
      <c r="Q17" s="8">
        <v>5</v>
      </c>
      <c r="R17" s="8">
        <v>354</v>
      </c>
      <c r="S17" s="8">
        <v>3</v>
      </c>
      <c r="T17" s="8">
        <v>0</v>
      </c>
      <c r="U17" s="8">
        <v>3</v>
      </c>
      <c r="V17" s="8">
        <v>32</v>
      </c>
      <c r="W17" s="8">
        <v>7</v>
      </c>
      <c r="X17" s="8">
        <v>0</v>
      </c>
      <c r="Y17" s="8">
        <v>4</v>
      </c>
      <c r="Z17" s="8">
        <v>188</v>
      </c>
      <c r="AA17" s="55">
        <f t="shared" si="0"/>
        <v>28</v>
      </c>
      <c r="AB17" s="55">
        <f t="shared" si="0"/>
        <v>614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309</v>
      </c>
      <c r="D18" s="65">
        <f>SUM(D12:D17)</f>
        <v>10537.6</v>
      </c>
      <c r="E18" s="29">
        <f t="shared" si="1"/>
        <v>394</v>
      </c>
      <c r="F18" s="65">
        <f t="shared" si="1"/>
        <v>14587.5</v>
      </c>
      <c r="G18" s="29">
        <f t="shared" si="1"/>
        <v>280</v>
      </c>
      <c r="H18" s="65">
        <f t="shared" si="1"/>
        <v>11191.900000000001</v>
      </c>
      <c r="I18" s="29">
        <f t="shared" si="1"/>
        <v>284</v>
      </c>
      <c r="J18" s="65">
        <f t="shared" si="1"/>
        <v>11106.970000000001</v>
      </c>
      <c r="K18" s="29">
        <f t="shared" si="1"/>
        <v>253</v>
      </c>
      <c r="L18" s="65">
        <f t="shared" si="1"/>
        <v>10955.99</v>
      </c>
      <c r="M18" s="29">
        <f t="shared" si="1"/>
        <v>278</v>
      </c>
      <c r="N18" s="65">
        <f t="shared" si="1"/>
        <v>11801.060000000001</v>
      </c>
      <c r="O18" s="29">
        <f t="shared" si="1"/>
        <v>361</v>
      </c>
      <c r="P18" s="65">
        <f t="shared" si="1"/>
        <v>14694.029999999999</v>
      </c>
      <c r="Q18" s="29">
        <f t="shared" si="1"/>
        <v>346</v>
      </c>
      <c r="R18" s="65">
        <f t="shared" si="1"/>
        <v>13593.06</v>
      </c>
      <c r="S18" s="29">
        <f t="shared" si="1"/>
        <v>292</v>
      </c>
      <c r="T18" s="65">
        <f t="shared" si="1"/>
        <v>11249.44</v>
      </c>
      <c r="U18" s="29">
        <f t="shared" si="1"/>
        <v>388</v>
      </c>
      <c r="V18" s="65">
        <f t="shared" si="1"/>
        <v>13804.080000000002</v>
      </c>
      <c r="W18" s="29">
        <f t="shared" si="1"/>
        <v>319</v>
      </c>
      <c r="X18" s="65">
        <f t="shared" si="1"/>
        <v>11909.259999999998</v>
      </c>
      <c r="Y18" s="29">
        <f t="shared" si="1"/>
        <v>279</v>
      </c>
      <c r="Z18" s="65">
        <f t="shared" si="1"/>
        <v>10849.98</v>
      </c>
      <c r="AA18" s="58">
        <f t="shared" si="1"/>
        <v>3783</v>
      </c>
      <c r="AB18" s="59">
        <f t="shared" si="1"/>
        <v>146280.87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>
        <v>2</v>
      </c>
      <c r="D24" s="17">
        <v>1151.74</v>
      </c>
      <c r="E24" s="17">
        <v>9</v>
      </c>
      <c r="F24" s="17">
        <v>2090.8000000000002</v>
      </c>
      <c r="G24" s="17">
        <v>8</v>
      </c>
      <c r="H24" s="17">
        <v>2413.13</v>
      </c>
      <c r="I24" s="17">
        <v>2</v>
      </c>
      <c r="J24" s="17">
        <v>557.35</v>
      </c>
      <c r="K24" s="17">
        <v>6</v>
      </c>
      <c r="L24" s="17">
        <v>1890.85</v>
      </c>
      <c r="M24" s="17">
        <v>3</v>
      </c>
      <c r="N24" s="17">
        <v>359.06</v>
      </c>
      <c r="O24" s="17">
        <v>14</v>
      </c>
      <c r="P24" s="17">
        <v>6213.95</v>
      </c>
      <c r="Q24" s="17">
        <v>9</v>
      </c>
      <c r="R24" s="17">
        <v>3849.65</v>
      </c>
      <c r="S24" s="17">
        <v>9</v>
      </c>
      <c r="T24" s="17">
        <v>5280.78</v>
      </c>
      <c r="U24" s="17">
        <v>4</v>
      </c>
      <c r="V24" s="17">
        <v>1922.26</v>
      </c>
      <c r="W24" s="17">
        <v>10</v>
      </c>
      <c r="X24" s="17">
        <v>5289.37</v>
      </c>
      <c r="Y24" s="17">
        <v>9</v>
      </c>
      <c r="Z24" s="17">
        <v>3434.36</v>
      </c>
      <c r="AA24" s="55">
        <f t="shared" ref="AA24:AA26" si="4">C24+E24+G24+I24+K24+M24+O24+Q24+S24+U24+W24+Y24</f>
        <v>85</v>
      </c>
      <c r="AB24" s="55">
        <f t="shared" ref="AB24:AB26" si="5">D24+F24+H24+J24+L24+N24+P24+R24+T24+V24+X24+Z24</f>
        <v>34453.299999999996</v>
      </c>
    </row>
    <row r="25" spans="1:30" x14ac:dyDescent="0.2">
      <c r="B25" s="24" t="s">
        <v>51</v>
      </c>
      <c r="C25" s="17">
        <v>4</v>
      </c>
      <c r="D25" s="17">
        <v>1465.33</v>
      </c>
      <c r="E25" s="17">
        <v>4</v>
      </c>
      <c r="F25" s="17">
        <v>1241.3</v>
      </c>
      <c r="G25" s="17">
        <v>8</v>
      </c>
      <c r="H25" s="17">
        <v>3017.17</v>
      </c>
      <c r="I25" s="17">
        <v>1</v>
      </c>
      <c r="J25" s="17">
        <v>435.1</v>
      </c>
      <c r="K25" s="17"/>
      <c r="L25" s="17"/>
      <c r="M25" s="17"/>
      <c r="N25" s="17"/>
      <c r="O25" s="17">
        <v>2</v>
      </c>
      <c r="P25" s="17">
        <v>1014.62</v>
      </c>
      <c r="Q25" s="17">
        <v>4</v>
      </c>
      <c r="R25" s="17">
        <v>1244.24</v>
      </c>
      <c r="S25" s="17">
        <v>7</v>
      </c>
      <c r="T25" s="17">
        <v>1889.45</v>
      </c>
      <c r="U25" s="17">
        <v>1</v>
      </c>
      <c r="V25" s="17">
        <v>480.3</v>
      </c>
      <c r="W25" s="17">
        <v>5</v>
      </c>
      <c r="X25" s="17">
        <v>1224.0999999999999</v>
      </c>
      <c r="Y25" s="17"/>
      <c r="Z25" s="17"/>
      <c r="AA25" s="55">
        <f t="shared" si="4"/>
        <v>36</v>
      </c>
      <c r="AB25" s="55">
        <f t="shared" si="5"/>
        <v>12011.61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/>
      <c r="J26" s="8"/>
      <c r="K26" s="4"/>
      <c r="L26" s="4"/>
      <c r="M26" s="4">
        <v>1</v>
      </c>
      <c r="N26" s="4">
        <v>99</v>
      </c>
      <c r="O26" s="4">
        <v>3</v>
      </c>
      <c r="P26" s="4">
        <v>1511.49</v>
      </c>
      <c r="Q26" s="4"/>
      <c r="R26" s="4"/>
      <c r="S26" s="4"/>
      <c r="T26" s="4"/>
      <c r="U26" s="4">
        <v>1</v>
      </c>
      <c r="V26" s="4">
        <v>827.73</v>
      </c>
      <c r="W26" s="4">
        <v>3</v>
      </c>
      <c r="X26" s="4">
        <v>1228.5899999999999</v>
      </c>
      <c r="Y26" s="4">
        <v>3</v>
      </c>
      <c r="Z26" s="4">
        <v>910.6</v>
      </c>
      <c r="AA26" s="55">
        <f t="shared" si="4"/>
        <v>11</v>
      </c>
      <c r="AB26" s="55">
        <f t="shared" si="5"/>
        <v>4577.4100000000008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6</v>
      </c>
      <c r="D27" s="65">
        <f t="shared" si="6"/>
        <v>2617.0699999999997</v>
      </c>
      <c r="E27" s="29">
        <f t="shared" si="6"/>
        <v>13</v>
      </c>
      <c r="F27" s="65">
        <f t="shared" si="6"/>
        <v>3332.1000000000004</v>
      </c>
      <c r="G27" s="29">
        <f t="shared" si="6"/>
        <v>16</v>
      </c>
      <c r="H27" s="65">
        <f t="shared" si="6"/>
        <v>5430.3</v>
      </c>
      <c r="I27" s="29">
        <f t="shared" si="6"/>
        <v>3</v>
      </c>
      <c r="J27" s="65">
        <f t="shared" si="6"/>
        <v>992.45</v>
      </c>
      <c r="K27" s="70">
        <f t="shared" si="6"/>
        <v>6</v>
      </c>
      <c r="L27" s="78">
        <f t="shared" si="6"/>
        <v>1890.85</v>
      </c>
      <c r="M27" s="70">
        <f t="shared" si="6"/>
        <v>4</v>
      </c>
      <c r="N27" s="78">
        <f t="shared" si="6"/>
        <v>458.06</v>
      </c>
      <c r="O27" s="70">
        <f t="shared" si="6"/>
        <v>19</v>
      </c>
      <c r="P27" s="78">
        <f t="shared" si="6"/>
        <v>8740.06</v>
      </c>
      <c r="Q27" s="70">
        <f t="shared" si="6"/>
        <v>13</v>
      </c>
      <c r="R27" s="78">
        <f t="shared" si="6"/>
        <v>5093.8900000000003</v>
      </c>
      <c r="S27" s="70">
        <f t="shared" si="6"/>
        <v>16</v>
      </c>
      <c r="T27" s="78">
        <f t="shared" si="6"/>
        <v>7170.23</v>
      </c>
      <c r="U27" s="70">
        <f t="shared" si="6"/>
        <v>6</v>
      </c>
      <c r="V27" s="78">
        <f t="shared" si="6"/>
        <v>3230.29</v>
      </c>
      <c r="W27" s="70">
        <f t="shared" si="6"/>
        <v>18</v>
      </c>
      <c r="X27" s="78">
        <f t="shared" si="6"/>
        <v>7742.0599999999995</v>
      </c>
      <c r="Y27" s="70">
        <f t="shared" si="6"/>
        <v>12</v>
      </c>
      <c r="Z27" s="78">
        <f t="shared" si="6"/>
        <v>4344.96</v>
      </c>
      <c r="AA27" s="58">
        <f t="shared" si="6"/>
        <v>132</v>
      </c>
      <c r="AB27" s="59">
        <f t="shared" si="6"/>
        <v>51042.32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315</v>
      </c>
      <c r="D29" s="79">
        <f t="shared" si="7"/>
        <v>13154.67</v>
      </c>
      <c r="E29" s="67">
        <f t="shared" si="7"/>
        <v>407</v>
      </c>
      <c r="F29" s="79">
        <f t="shared" si="7"/>
        <v>17919.599999999999</v>
      </c>
      <c r="G29" s="67">
        <f t="shared" si="7"/>
        <v>296</v>
      </c>
      <c r="H29" s="79">
        <f t="shared" si="7"/>
        <v>16622.2</v>
      </c>
      <c r="I29" s="67">
        <f t="shared" si="7"/>
        <v>287</v>
      </c>
      <c r="J29" s="79">
        <f t="shared" si="7"/>
        <v>12099.420000000002</v>
      </c>
      <c r="K29" s="67">
        <f t="shared" si="7"/>
        <v>259</v>
      </c>
      <c r="L29" s="79">
        <f t="shared" si="7"/>
        <v>12846.84</v>
      </c>
      <c r="M29" s="67">
        <f t="shared" si="7"/>
        <v>282</v>
      </c>
      <c r="N29" s="79">
        <f t="shared" si="7"/>
        <v>12259.12</v>
      </c>
      <c r="O29" s="67">
        <f t="shared" si="7"/>
        <v>380</v>
      </c>
      <c r="P29" s="79">
        <f t="shared" si="7"/>
        <v>23434.089999999997</v>
      </c>
      <c r="Q29" s="67">
        <f t="shared" si="7"/>
        <v>359</v>
      </c>
      <c r="R29" s="79">
        <f t="shared" si="7"/>
        <v>18686.95</v>
      </c>
      <c r="S29" s="67">
        <f t="shared" si="7"/>
        <v>308</v>
      </c>
      <c r="T29" s="79">
        <f t="shared" si="7"/>
        <v>18419.669999999998</v>
      </c>
      <c r="U29" s="67">
        <f t="shared" si="7"/>
        <v>394</v>
      </c>
      <c r="V29" s="79">
        <f t="shared" si="7"/>
        <v>17034.370000000003</v>
      </c>
      <c r="W29" s="67">
        <f t="shared" si="7"/>
        <v>337</v>
      </c>
      <c r="X29" s="79">
        <f t="shared" si="7"/>
        <v>19651.32</v>
      </c>
      <c r="Y29" s="67">
        <f t="shared" si="7"/>
        <v>291</v>
      </c>
      <c r="Z29" s="79">
        <f t="shared" si="7"/>
        <v>15194.939999999999</v>
      </c>
      <c r="AA29" s="136">
        <f t="shared" si="7"/>
        <v>3915</v>
      </c>
      <c r="AB29" s="137">
        <f t="shared" si="7"/>
        <v>197323.19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167681.78</v>
      </c>
      <c r="E31" s="66"/>
      <c r="F31" s="93">
        <v>216179.84</v>
      </c>
      <c r="G31" s="66"/>
      <c r="H31" s="93">
        <v>161272.99</v>
      </c>
      <c r="I31" s="66"/>
      <c r="J31" s="93">
        <v>161208.09</v>
      </c>
      <c r="K31" s="66"/>
      <c r="L31" s="93">
        <v>140074.53</v>
      </c>
      <c r="M31" s="66"/>
      <c r="N31" s="93">
        <v>139669.17000000001</v>
      </c>
      <c r="O31" s="66"/>
      <c r="P31" s="93">
        <v>203323.86</v>
      </c>
      <c r="Q31" s="66"/>
      <c r="R31" s="93">
        <v>213246.27</v>
      </c>
      <c r="S31" s="66"/>
      <c r="T31" s="93">
        <v>207485.63</v>
      </c>
      <c r="U31" s="66"/>
      <c r="V31" s="93">
        <v>228086.57</v>
      </c>
      <c r="W31" s="66"/>
      <c r="X31" s="93">
        <v>182321.95</v>
      </c>
      <c r="Y31" s="66"/>
      <c r="Z31" s="93">
        <v>160940.54</v>
      </c>
      <c r="AA31" s="91"/>
      <c r="AB31" s="64">
        <f>D31+F31+H31+J31+L31+N31+P31+R31+T31+V31+X31+Z31</f>
        <v>2181491.2200000002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7.8450204905983228E-2</v>
      </c>
      <c r="E32" s="30"/>
      <c r="F32" s="119">
        <f t="shared" ref="F32" si="8">F29/F31</f>
        <v>8.2892095766191692E-2</v>
      </c>
      <c r="G32" s="30"/>
      <c r="H32" s="119">
        <f t="shared" ref="H32" si="9">H29/H31</f>
        <v>0.10306871597035562</v>
      </c>
      <c r="I32" s="30"/>
      <c r="J32" s="119">
        <f t="shared" ref="J32" si="10">J29/J31</f>
        <v>7.5054670023073922E-2</v>
      </c>
      <c r="K32" s="30"/>
      <c r="L32" s="119">
        <f t="shared" ref="L32" si="11">L29/L31</f>
        <v>9.1714318084808136E-2</v>
      </c>
      <c r="M32" s="30"/>
      <c r="N32" s="119">
        <f t="shared" ref="N32" si="12">N29/N31</f>
        <v>8.7772555675672728E-2</v>
      </c>
      <c r="O32" s="30"/>
      <c r="P32" s="119">
        <f t="shared" ref="P32" si="13">P29/P31</f>
        <v>0.11525499269982381</v>
      </c>
      <c r="Q32" s="30"/>
      <c r="R32" s="119">
        <f t="shared" ref="R32" si="14">R29/R31</f>
        <v>8.7630841092789111E-2</v>
      </c>
      <c r="S32" s="30"/>
      <c r="T32" s="119">
        <f t="shared" ref="T32" si="15">T29/T31</f>
        <v>8.8775641956505599E-2</v>
      </c>
      <c r="U32" s="30"/>
      <c r="V32" s="119">
        <f t="shared" ref="V32" si="16">V29/V31</f>
        <v>7.4683792211001299E-2</v>
      </c>
      <c r="W32" s="30"/>
      <c r="X32" s="119">
        <f t="shared" ref="X32" si="17">X29/X31</f>
        <v>0.10778362122607836</v>
      </c>
      <c r="Y32" s="30"/>
      <c r="Z32" s="119">
        <f t="shared" ref="Z32" si="18">Z29/Z31</f>
        <v>9.4413377760507067E-2</v>
      </c>
      <c r="AA32" s="138"/>
      <c r="AB32" s="139">
        <f>AB29/AB31</f>
        <v>9.045335052964365E-2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120</v>
      </c>
      <c r="P35" s="129">
        <v>1032</v>
      </c>
      <c r="Q35" s="17">
        <v>106</v>
      </c>
      <c r="R35" s="129">
        <v>1418</v>
      </c>
      <c r="S35" s="17">
        <v>99</v>
      </c>
      <c r="T35" s="129">
        <v>404</v>
      </c>
      <c r="U35" s="17">
        <v>156</v>
      </c>
      <c r="V35" s="129">
        <v>346.01</v>
      </c>
      <c r="W35" s="17">
        <v>177</v>
      </c>
      <c r="X35" s="129">
        <v>10833.41</v>
      </c>
      <c r="Y35" s="17">
        <v>88</v>
      </c>
      <c r="Z35" s="129">
        <v>576.41</v>
      </c>
      <c r="AA35" s="55">
        <f t="shared" ref="AA35:AA36" si="19">C35+E35+G35+I35+K35+M35+O35+Q35+S35+U35+W35+Y35</f>
        <v>746</v>
      </c>
      <c r="AB35" s="131">
        <f t="shared" ref="AB35:AB36" si="20">D35+F35+H35+J35+L35+N35+P35+R35+T35+V35+X35+Z35</f>
        <v>14609.83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38</v>
      </c>
      <c r="P36" s="130">
        <v>663.08</v>
      </c>
      <c r="Q36" s="103">
        <v>35</v>
      </c>
      <c r="R36" s="130">
        <v>265.8</v>
      </c>
      <c r="S36" s="103">
        <v>29</v>
      </c>
      <c r="T36" s="130">
        <v>351.93</v>
      </c>
      <c r="U36" s="103">
        <v>32</v>
      </c>
      <c r="V36" s="130">
        <v>110.15</v>
      </c>
      <c r="W36" s="103">
        <v>69</v>
      </c>
      <c r="X36" s="130">
        <v>866.77</v>
      </c>
      <c r="Y36" s="103">
        <v>44</v>
      </c>
      <c r="Z36" s="130">
        <v>310.95</v>
      </c>
      <c r="AA36" s="55">
        <f t="shared" si="19"/>
        <v>247</v>
      </c>
      <c r="AB36" s="131">
        <f t="shared" si="20"/>
        <v>2568.6800000000003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158</v>
      </c>
      <c r="P37" s="132">
        <f t="shared" si="21"/>
        <v>1695.08</v>
      </c>
      <c r="Q37" s="71">
        <f t="shared" si="21"/>
        <v>141</v>
      </c>
      <c r="R37" s="132">
        <f t="shared" si="21"/>
        <v>1683.8</v>
      </c>
      <c r="S37" s="71">
        <f t="shared" si="21"/>
        <v>128</v>
      </c>
      <c r="T37" s="132">
        <f t="shared" si="21"/>
        <v>755.93000000000006</v>
      </c>
      <c r="U37" s="71">
        <f t="shared" si="21"/>
        <v>188</v>
      </c>
      <c r="V37" s="132">
        <f t="shared" si="21"/>
        <v>456.15999999999997</v>
      </c>
      <c r="W37" s="71">
        <f t="shared" si="21"/>
        <v>246</v>
      </c>
      <c r="X37" s="132">
        <f t="shared" si="21"/>
        <v>11700.18</v>
      </c>
      <c r="Y37" s="71">
        <f t="shared" si="21"/>
        <v>132</v>
      </c>
      <c r="Z37" s="132">
        <f t="shared" si="21"/>
        <v>887.3599999999999</v>
      </c>
      <c r="AA37" s="58">
        <f t="shared" si="21"/>
        <v>993</v>
      </c>
      <c r="AB37" s="59">
        <f t="shared" si="21"/>
        <v>17178.510000000002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7735.1500000000005</v>
      </c>
      <c r="E39" s="77"/>
      <c r="F39" s="128">
        <f>F18+F27+F37-F9</f>
        <v>11640.109999999999</v>
      </c>
      <c r="G39" s="77"/>
      <c r="H39" s="128">
        <f>H18+H27+38-H9</f>
        <v>10735.470000000001</v>
      </c>
      <c r="I39" s="77"/>
      <c r="J39" s="128">
        <f>J18+J27+J37-J9</f>
        <v>6988.6000000000022</v>
      </c>
      <c r="K39" s="77"/>
      <c r="L39" s="128">
        <f>L18+L27+L37-L9</f>
        <v>8284.24</v>
      </c>
      <c r="M39" s="77"/>
      <c r="N39" s="128">
        <f>N18+N27+N37-N9</f>
        <v>7775.6600000000008</v>
      </c>
      <c r="O39" s="77"/>
      <c r="P39" s="128">
        <f>P18+P27+P37-P9</f>
        <v>19029.409999999996</v>
      </c>
      <c r="Q39" s="77"/>
      <c r="R39" s="128">
        <f>R18+R27+R37-R9</f>
        <v>14126.46</v>
      </c>
      <c r="S39" s="77"/>
      <c r="T39" s="128">
        <f>T18+T27+T37-T9</f>
        <v>12953.499999999998</v>
      </c>
      <c r="U39" s="77"/>
      <c r="V39" s="128">
        <f>V18+V27+V37-V9</f>
        <v>10780.070000000003</v>
      </c>
      <c r="W39" s="77"/>
      <c r="X39" s="128">
        <f>X18+X27+X37-X9</f>
        <v>25059.27</v>
      </c>
      <c r="Y39" s="77"/>
      <c r="Z39" s="128">
        <f>Z18+Z27+Z37-Z9</f>
        <v>11074.349999999999</v>
      </c>
      <c r="AA39" s="77"/>
      <c r="AB39" s="128">
        <f>AB18+AB27+AB37-AB9</f>
        <v>146144.29000000004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49" orientation="landscape" r:id="rId1"/>
  <headerFooter alignWithMargins="0">
    <oddFooter>&amp;L&amp;F&amp;RPrepared by Kathy Adair
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28515625" customWidth="1"/>
    <col min="3" max="3" width="5.7109375" style="1" customWidth="1"/>
    <col min="4" max="4" width="9.140625" style="1" bestFit="1" customWidth="1"/>
    <col min="5" max="5" width="5.7109375" style="1" customWidth="1"/>
    <col min="6" max="6" width="9.140625" style="1" bestFit="1" customWidth="1"/>
    <col min="7" max="7" width="5.7109375" style="1" customWidth="1"/>
    <col min="8" max="8" width="7.8554687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8.140625" style="1" bestFit="1" customWidth="1"/>
    <col min="17" max="17" width="6.28515625" style="1" customWidth="1"/>
    <col min="18" max="18" width="8.140625" style="1" bestFit="1" customWidth="1"/>
    <col min="19" max="19" width="6.140625" style="1" customWidth="1"/>
    <col min="20" max="20" width="8.140625" style="1" bestFit="1" customWidth="1"/>
    <col min="21" max="21" width="5.28515625" style="1" customWidth="1"/>
    <col min="22" max="22" width="9.140625" style="1" bestFit="1" customWidth="1"/>
    <col min="23" max="23" width="7.28515625" style="1" customWidth="1"/>
    <col min="24" max="24" width="8.140625" style="1" bestFit="1" customWidth="1"/>
    <col min="25" max="25" width="6.140625" style="1" customWidth="1"/>
    <col min="26" max="26" width="8.140625" style="1" bestFit="1" customWidth="1"/>
    <col min="27" max="27" width="6.28515625" style="3" customWidth="1"/>
    <col min="28" max="28" width="10.7109375" style="3" bestFit="1" customWidth="1"/>
  </cols>
  <sheetData>
    <row r="1" spans="1:28" x14ac:dyDescent="0.2">
      <c r="A1" t="s">
        <v>38</v>
      </c>
    </row>
    <row r="2" spans="1:28" x14ac:dyDescent="0.2">
      <c r="A2" t="s">
        <v>30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242</v>
      </c>
      <c r="E6" s="8">
        <v>269</v>
      </c>
      <c r="G6" s="8">
        <v>273</v>
      </c>
      <c r="I6" s="8">
        <v>244</v>
      </c>
      <c r="K6" s="8">
        <v>154</v>
      </c>
      <c r="M6" s="8">
        <v>111</v>
      </c>
      <c r="O6" s="8">
        <v>200</v>
      </c>
      <c r="Q6" s="8">
        <v>210</v>
      </c>
      <c r="S6" s="8">
        <v>214</v>
      </c>
      <c r="U6" s="8">
        <v>265</v>
      </c>
      <c r="W6" s="6">
        <v>219</v>
      </c>
      <c r="Y6" s="8">
        <v>184</v>
      </c>
      <c r="AA6" s="54">
        <f>C6+E6+G6+I6+K6+M6+O6+Q6+S6+U6+W6+Y6</f>
        <v>2585</v>
      </c>
      <c r="AB6" s="53"/>
    </row>
    <row r="7" spans="1:28" ht="13.5" thickTop="1" x14ac:dyDescent="0.2">
      <c r="B7" t="s">
        <v>15</v>
      </c>
      <c r="D7" s="4">
        <v>2303.56</v>
      </c>
      <c r="F7" s="4">
        <v>2556.77</v>
      </c>
      <c r="H7" s="4">
        <v>2518.02</v>
      </c>
      <c r="J7" s="4">
        <v>2312.3000000000002</v>
      </c>
      <c r="L7" s="4">
        <v>1547.84</v>
      </c>
      <c r="N7" s="4">
        <v>1097.04</v>
      </c>
      <c r="P7" s="4">
        <v>1783.22</v>
      </c>
      <c r="R7" s="4">
        <v>1871.42</v>
      </c>
      <c r="T7" s="4">
        <v>1930.22</v>
      </c>
      <c r="V7" s="4">
        <v>2473.79</v>
      </c>
      <c r="X7" s="4">
        <v>1972.65</v>
      </c>
      <c r="Z7" s="4">
        <v>1708.05</v>
      </c>
      <c r="AA7" s="53"/>
      <c r="AB7" s="55">
        <f>D7+F7+H7+J7+L7+N7+P7+R7+T7+V7+X7+Z7</f>
        <v>24074.880000000005</v>
      </c>
    </row>
    <row r="8" spans="1:28" x14ac:dyDescent="0.2">
      <c r="B8" t="s">
        <v>16</v>
      </c>
      <c r="D8" s="6">
        <v>488.8</v>
      </c>
      <c r="F8" s="6">
        <v>538</v>
      </c>
      <c r="H8" s="6">
        <v>546</v>
      </c>
      <c r="J8" s="6">
        <v>367.5</v>
      </c>
      <c r="L8" s="6">
        <v>231</v>
      </c>
      <c r="N8" s="6">
        <v>166.5</v>
      </c>
      <c r="P8" s="6">
        <v>300</v>
      </c>
      <c r="R8" s="6">
        <v>315</v>
      </c>
      <c r="T8" s="6">
        <v>321</v>
      </c>
      <c r="V8" s="6">
        <v>397.5</v>
      </c>
      <c r="X8" s="6">
        <v>328.5</v>
      </c>
      <c r="Z8" s="6">
        <v>276</v>
      </c>
      <c r="AA8" s="53"/>
      <c r="AB8" s="57">
        <f>D8+F8+H8+J8+L8+N8+P8+R8+T8+V8+X8+Z8</f>
        <v>4275.8</v>
      </c>
    </row>
    <row r="9" spans="1:28" ht="13.5" thickBot="1" x14ac:dyDescent="0.25">
      <c r="A9" s="28"/>
      <c r="B9" s="38" t="s">
        <v>41</v>
      </c>
      <c r="C9" s="9"/>
      <c r="D9" s="65">
        <f>SUM(D7:D8)</f>
        <v>2792.36</v>
      </c>
      <c r="E9" s="9"/>
      <c r="F9" s="65">
        <f>SUM(F7:F8)</f>
        <v>3094.77</v>
      </c>
      <c r="G9" s="9"/>
      <c r="H9" s="65">
        <f>SUM(H7:H8)</f>
        <v>3064.02</v>
      </c>
      <c r="I9" s="9"/>
      <c r="J9" s="65">
        <f>SUM(J7:J8)</f>
        <v>2679.8</v>
      </c>
      <c r="K9" s="9"/>
      <c r="L9" s="65">
        <f>SUM(L7:L8)</f>
        <v>1778.84</v>
      </c>
      <c r="M9" s="9"/>
      <c r="N9" s="65">
        <f>SUM(N7:N8)</f>
        <v>1263.54</v>
      </c>
      <c r="O9" s="9"/>
      <c r="P9" s="65">
        <f>SUM(P7:P8)</f>
        <v>2083.2200000000003</v>
      </c>
      <c r="Q9" s="9"/>
      <c r="R9" s="65">
        <f>SUM(R7:R8)</f>
        <v>2186.42</v>
      </c>
      <c r="S9" s="9"/>
      <c r="T9" s="65">
        <f>SUM(T7:T8)</f>
        <v>2251.2200000000003</v>
      </c>
      <c r="U9" s="9"/>
      <c r="V9" s="65">
        <f>SUM(V7:V8)</f>
        <v>2871.29</v>
      </c>
      <c r="W9" s="9"/>
      <c r="X9" s="65">
        <f>SUM(X7:X8)</f>
        <v>2301.15</v>
      </c>
      <c r="Y9" s="9"/>
      <c r="Z9" s="65">
        <f>SUM(Z7:Z8)</f>
        <v>1984.05</v>
      </c>
      <c r="AA9" s="54"/>
      <c r="AB9" s="63">
        <f>SUM(AB7:AB8)</f>
        <v>28350.680000000004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126</v>
      </c>
      <c r="D12" s="4">
        <v>3446.48</v>
      </c>
      <c r="E12" s="4">
        <v>136</v>
      </c>
      <c r="F12" s="4">
        <v>3190.27</v>
      </c>
      <c r="G12" s="4">
        <v>88</v>
      </c>
      <c r="H12" s="4">
        <v>2141.8200000000002</v>
      </c>
      <c r="I12" s="4">
        <v>82</v>
      </c>
      <c r="J12" s="4">
        <v>1883.22</v>
      </c>
      <c r="K12" s="4">
        <v>70</v>
      </c>
      <c r="L12" s="4">
        <v>1867.7</v>
      </c>
      <c r="M12" s="4">
        <v>56</v>
      </c>
      <c r="N12" s="4">
        <v>1282.45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558</v>
      </c>
      <c r="AB12" s="55">
        <f t="shared" si="0"/>
        <v>13811.94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90</v>
      </c>
      <c r="P13" s="4">
        <v>2758.09</v>
      </c>
      <c r="Q13" s="4">
        <v>112</v>
      </c>
      <c r="R13" s="4">
        <v>2887.95</v>
      </c>
      <c r="S13" s="4">
        <v>112</v>
      </c>
      <c r="T13" s="4">
        <v>3226.5</v>
      </c>
      <c r="U13" s="4">
        <v>156</v>
      </c>
      <c r="V13" s="4">
        <v>4296.34</v>
      </c>
      <c r="W13" s="4">
        <v>133</v>
      </c>
      <c r="X13" s="4">
        <v>3301.12</v>
      </c>
      <c r="Y13" s="4">
        <v>88</v>
      </c>
      <c r="Z13" s="4">
        <v>2110</v>
      </c>
      <c r="AA13" s="55">
        <f t="shared" si="0"/>
        <v>691</v>
      </c>
      <c r="AB13" s="55">
        <f t="shared" si="0"/>
        <v>18580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3</v>
      </c>
      <c r="P14" s="4">
        <v>42.68</v>
      </c>
      <c r="Q14" s="4">
        <v>3</v>
      </c>
      <c r="R14" s="4">
        <v>121.84</v>
      </c>
      <c r="S14" s="4">
        <v>6</v>
      </c>
      <c r="T14" s="4">
        <v>263.22000000000003</v>
      </c>
      <c r="U14" s="4"/>
      <c r="V14" s="4"/>
      <c r="W14" s="4">
        <v>3</v>
      </c>
      <c r="X14" s="4">
        <v>159.15</v>
      </c>
      <c r="Y14" s="4">
        <v>3</v>
      </c>
      <c r="Z14" s="4">
        <v>129.06</v>
      </c>
      <c r="AA14" s="55">
        <f t="shared" si="0"/>
        <v>18</v>
      </c>
      <c r="AB14" s="55">
        <f t="shared" si="0"/>
        <v>715.95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20</v>
      </c>
      <c r="P15" s="4">
        <v>2171</v>
      </c>
      <c r="Q15" s="4">
        <v>17</v>
      </c>
      <c r="R15" s="4">
        <v>1289.5999999999999</v>
      </c>
      <c r="S15" s="4">
        <v>16</v>
      </c>
      <c r="T15" s="4">
        <v>1852.8</v>
      </c>
      <c r="U15" s="4">
        <v>20</v>
      </c>
      <c r="V15" s="4">
        <v>2554.39</v>
      </c>
      <c r="W15" s="4">
        <v>18</v>
      </c>
      <c r="X15" s="4">
        <v>1744.09</v>
      </c>
      <c r="Y15" s="4">
        <v>28</v>
      </c>
      <c r="Z15" s="4">
        <v>3723.79</v>
      </c>
      <c r="AA15" s="55">
        <f t="shared" si="0"/>
        <v>119</v>
      </c>
      <c r="AB15" s="55">
        <f t="shared" si="0"/>
        <v>13335.669999999998</v>
      </c>
    </row>
    <row r="16" spans="1:28" x14ac:dyDescent="0.2">
      <c r="B16" s="24" t="s">
        <v>92</v>
      </c>
      <c r="C16" s="4">
        <v>29</v>
      </c>
      <c r="D16" s="4">
        <v>2758.59</v>
      </c>
      <c r="E16" s="4">
        <v>37</v>
      </c>
      <c r="F16" s="4">
        <v>3209.5</v>
      </c>
      <c r="G16" s="4">
        <v>25</v>
      </c>
      <c r="H16" s="4">
        <v>2157</v>
      </c>
      <c r="I16" s="4">
        <v>19</v>
      </c>
      <c r="J16" s="4">
        <v>1626.99</v>
      </c>
      <c r="K16" s="4">
        <v>8</v>
      </c>
      <c r="L16" s="4">
        <v>1350.6</v>
      </c>
      <c r="M16" s="4">
        <v>12</v>
      </c>
      <c r="N16" s="4">
        <v>1213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130</v>
      </c>
      <c r="AB16" s="55">
        <f t="shared" si="0"/>
        <v>12315.68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2</v>
      </c>
      <c r="P17" s="8">
        <v>201</v>
      </c>
      <c r="Q17" s="8">
        <v>2</v>
      </c>
      <c r="R17" s="8">
        <v>20</v>
      </c>
      <c r="S17" s="8">
        <v>1</v>
      </c>
      <c r="T17" s="8">
        <v>160</v>
      </c>
      <c r="U17" s="8">
        <v>4</v>
      </c>
      <c r="V17" s="8">
        <v>224</v>
      </c>
      <c r="W17" s="8">
        <v>2</v>
      </c>
      <c r="X17" s="8">
        <v>388</v>
      </c>
      <c r="Y17" s="8">
        <v>5</v>
      </c>
      <c r="Z17" s="8">
        <v>275</v>
      </c>
      <c r="AA17" s="55">
        <f t="shared" si="0"/>
        <v>16</v>
      </c>
      <c r="AB17" s="55">
        <f t="shared" si="0"/>
        <v>1268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155</v>
      </c>
      <c r="D18" s="65">
        <f>SUM(D12:D17)</f>
        <v>6205.07</v>
      </c>
      <c r="E18" s="29">
        <f t="shared" si="1"/>
        <v>173</v>
      </c>
      <c r="F18" s="65">
        <f t="shared" si="1"/>
        <v>6399.77</v>
      </c>
      <c r="G18" s="29">
        <f t="shared" si="1"/>
        <v>113</v>
      </c>
      <c r="H18" s="65">
        <f t="shared" si="1"/>
        <v>4298.82</v>
      </c>
      <c r="I18" s="29">
        <f t="shared" si="1"/>
        <v>101</v>
      </c>
      <c r="J18" s="65">
        <f t="shared" si="1"/>
        <v>3510.21</v>
      </c>
      <c r="K18" s="29">
        <f t="shared" si="1"/>
        <v>78</v>
      </c>
      <c r="L18" s="65">
        <f t="shared" si="1"/>
        <v>3218.3</v>
      </c>
      <c r="M18" s="29">
        <f t="shared" si="1"/>
        <v>68</v>
      </c>
      <c r="N18" s="65">
        <f t="shared" si="1"/>
        <v>2495.4499999999998</v>
      </c>
      <c r="O18" s="29">
        <f t="shared" si="1"/>
        <v>115</v>
      </c>
      <c r="P18" s="65">
        <f t="shared" si="1"/>
        <v>5172.7700000000004</v>
      </c>
      <c r="Q18" s="29">
        <f t="shared" si="1"/>
        <v>134</v>
      </c>
      <c r="R18" s="65">
        <f t="shared" si="1"/>
        <v>4319.3899999999994</v>
      </c>
      <c r="S18" s="29">
        <f t="shared" si="1"/>
        <v>135</v>
      </c>
      <c r="T18" s="65">
        <f t="shared" si="1"/>
        <v>5502.52</v>
      </c>
      <c r="U18" s="29">
        <f t="shared" si="1"/>
        <v>180</v>
      </c>
      <c r="V18" s="65">
        <f t="shared" si="1"/>
        <v>7074.73</v>
      </c>
      <c r="W18" s="29">
        <f t="shared" si="1"/>
        <v>156</v>
      </c>
      <c r="X18" s="65">
        <f t="shared" si="1"/>
        <v>5592.36</v>
      </c>
      <c r="Y18" s="29">
        <f t="shared" si="1"/>
        <v>124</v>
      </c>
      <c r="Z18" s="65">
        <f t="shared" si="1"/>
        <v>6237.85</v>
      </c>
      <c r="AA18" s="58">
        <f t="shared" si="1"/>
        <v>1532</v>
      </c>
      <c r="AB18" s="59">
        <f t="shared" si="1"/>
        <v>60027.24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>
        <v>11</v>
      </c>
      <c r="D24" s="17">
        <v>4271.6099999999997</v>
      </c>
      <c r="E24" s="17">
        <v>15</v>
      </c>
      <c r="F24" s="17">
        <v>4143.53</v>
      </c>
      <c r="G24" s="17">
        <v>15</v>
      </c>
      <c r="H24" s="17">
        <v>5531.05</v>
      </c>
      <c r="I24" s="17">
        <v>13</v>
      </c>
      <c r="J24" s="17">
        <v>3989.71</v>
      </c>
      <c r="K24" s="17">
        <v>7</v>
      </c>
      <c r="L24" s="17">
        <v>2917.54</v>
      </c>
      <c r="M24" s="17">
        <v>4</v>
      </c>
      <c r="N24" s="17">
        <v>1590.15</v>
      </c>
      <c r="O24" s="17">
        <v>12</v>
      </c>
      <c r="P24" s="17">
        <v>5508.29</v>
      </c>
      <c r="Q24" s="17">
        <v>10</v>
      </c>
      <c r="R24" s="17">
        <v>4263.57</v>
      </c>
      <c r="S24" s="17">
        <v>5</v>
      </c>
      <c r="T24" s="17">
        <v>2151.85</v>
      </c>
      <c r="U24" s="17">
        <v>10</v>
      </c>
      <c r="V24" s="17">
        <v>4876.6099999999997</v>
      </c>
      <c r="W24" s="17">
        <v>6</v>
      </c>
      <c r="X24" s="17">
        <v>1950.78</v>
      </c>
      <c r="Y24" s="17">
        <v>3</v>
      </c>
      <c r="Z24" s="17">
        <v>1514.2</v>
      </c>
      <c r="AA24" s="55">
        <f t="shared" ref="AA24:AA26" si="4">C24+E24+G24+I24+K24+M24+O24+Q24+S24+U24+W24+Y24</f>
        <v>111</v>
      </c>
      <c r="AB24" s="55">
        <f t="shared" ref="AB24:AB26" si="5">D24+F24+H24+J24+L24+N24+P24+R24+T24+V24+X24+Z24</f>
        <v>42708.89</v>
      </c>
    </row>
    <row r="25" spans="1:30" x14ac:dyDescent="0.2">
      <c r="B25" s="24" t="s">
        <v>51</v>
      </c>
      <c r="C25" s="17">
        <v>1</v>
      </c>
      <c r="D25" s="17">
        <v>438.9</v>
      </c>
      <c r="E25" s="17">
        <v>1</v>
      </c>
      <c r="F25" s="17">
        <v>326.8</v>
      </c>
      <c r="G25" s="17">
        <v>1</v>
      </c>
      <c r="H25" s="17">
        <v>148.9</v>
      </c>
      <c r="I25" s="17">
        <v>4</v>
      </c>
      <c r="J25" s="17">
        <v>951.3</v>
      </c>
      <c r="K25" s="17">
        <v>1</v>
      </c>
      <c r="L25" s="17">
        <v>114</v>
      </c>
      <c r="M25" s="17">
        <v>1</v>
      </c>
      <c r="N25" s="17">
        <v>122.9</v>
      </c>
      <c r="O25" s="17">
        <v>1</v>
      </c>
      <c r="P25" s="17">
        <v>267.89999999999998</v>
      </c>
      <c r="Q25" s="17"/>
      <c r="R25" s="17"/>
      <c r="S25" s="17">
        <v>3</v>
      </c>
      <c r="T25" s="17">
        <v>943.21</v>
      </c>
      <c r="U25" s="17">
        <v>1</v>
      </c>
      <c r="V25" s="17">
        <v>238</v>
      </c>
      <c r="W25" s="17">
        <v>1</v>
      </c>
      <c r="X25" s="17">
        <v>175.1</v>
      </c>
      <c r="Y25" s="17">
        <v>2</v>
      </c>
      <c r="Z25" s="17">
        <v>627.9</v>
      </c>
      <c r="AA25" s="55">
        <f t="shared" si="4"/>
        <v>17</v>
      </c>
      <c r="AB25" s="55">
        <f t="shared" si="5"/>
        <v>4354.91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/>
      <c r="J26" s="8"/>
      <c r="K26" s="4"/>
      <c r="L26" s="4"/>
      <c r="M26" s="4">
        <v>1</v>
      </c>
      <c r="N26" s="4">
        <v>270</v>
      </c>
      <c r="O26" s="4"/>
      <c r="P26" s="4"/>
      <c r="Q26" s="4">
        <v>1</v>
      </c>
      <c r="R26" s="4">
        <v>812.73</v>
      </c>
      <c r="S26" s="4"/>
      <c r="T26" s="4"/>
      <c r="U26" s="4"/>
      <c r="V26" s="4"/>
      <c r="W26" s="4"/>
      <c r="X26" s="4"/>
      <c r="Y26" s="4"/>
      <c r="Z26" s="4"/>
      <c r="AA26" s="55">
        <f t="shared" si="4"/>
        <v>2</v>
      </c>
      <c r="AB26" s="55">
        <f t="shared" si="5"/>
        <v>1082.73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12</v>
      </c>
      <c r="D27" s="65">
        <f t="shared" si="6"/>
        <v>4710.5099999999993</v>
      </c>
      <c r="E27" s="29">
        <f t="shared" si="6"/>
        <v>16</v>
      </c>
      <c r="F27" s="65">
        <f t="shared" si="6"/>
        <v>4470.33</v>
      </c>
      <c r="G27" s="29">
        <f t="shared" si="6"/>
        <v>16</v>
      </c>
      <c r="H27" s="65">
        <f t="shared" si="6"/>
        <v>5679.95</v>
      </c>
      <c r="I27" s="29">
        <f t="shared" si="6"/>
        <v>17</v>
      </c>
      <c r="J27" s="65">
        <f t="shared" si="6"/>
        <v>4941.01</v>
      </c>
      <c r="K27" s="70">
        <f t="shared" si="6"/>
        <v>8</v>
      </c>
      <c r="L27" s="78">
        <f t="shared" si="6"/>
        <v>3031.54</v>
      </c>
      <c r="M27" s="70">
        <f t="shared" si="6"/>
        <v>6</v>
      </c>
      <c r="N27" s="78">
        <f t="shared" si="6"/>
        <v>1983.0500000000002</v>
      </c>
      <c r="O27" s="70">
        <f t="shared" si="6"/>
        <v>13</v>
      </c>
      <c r="P27" s="78">
        <f t="shared" si="6"/>
        <v>5776.19</v>
      </c>
      <c r="Q27" s="70">
        <f t="shared" si="6"/>
        <v>11</v>
      </c>
      <c r="R27" s="78">
        <f t="shared" si="6"/>
        <v>5076.2999999999993</v>
      </c>
      <c r="S27" s="70">
        <f t="shared" si="6"/>
        <v>8</v>
      </c>
      <c r="T27" s="78">
        <f t="shared" si="6"/>
        <v>3095.06</v>
      </c>
      <c r="U27" s="70">
        <f t="shared" si="6"/>
        <v>11</v>
      </c>
      <c r="V27" s="78">
        <f t="shared" si="6"/>
        <v>5114.6099999999997</v>
      </c>
      <c r="W27" s="70">
        <f t="shared" si="6"/>
        <v>7</v>
      </c>
      <c r="X27" s="78">
        <f t="shared" si="6"/>
        <v>2125.88</v>
      </c>
      <c r="Y27" s="70">
        <f t="shared" si="6"/>
        <v>5</v>
      </c>
      <c r="Z27" s="78">
        <f t="shared" si="6"/>
        <v>2142.1</v>
      </c>
      <c r="AA27" s="58">
        <f t="shared" si="6"/>
        <v>130</v>
      </c>
      <c r="AB27" s="59">
        <f t="shared" si="6"/>
        <v>48146.530000000006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167</v>
      </c>
      <c r="D29" s="79">
        <f t="shared" si="7"/>
        <v>10915.579999999998</v>
      </c>
      <c r="E29" s="67">
        <f t="shared" si="7"/>
        <v>189</v>
      </c>
      <c r="F29" s="79">
        <f t="shared" si="7"/>
        <v>10870.1</v>
      </c>
      <c r="G29" s="67">
        <f t="shared" si="7"/>
        <v>129</v>
      </c>
      <c r="H29" s="79">
        <f t="shared" si="7"/>
        <v>9978.77</v>
      </c>
      <c r="I29" s="67">
        <f t="shared" si="7"/>
        <v>118</v>
      </c>
      <c r="J29" s="79">
        <f t="shared" si="7"/>
        <v>8451.2200000000012</v>
      </c>
      <c r="K29" s="67">
        <f t="shared" si="7"/>
        <v>86</v>
      </c>
      <c r="L29" s="79">
        <f t="shared" si="7"/>
        <v>6249.84</v>
      </c>
      <c r="M29" s="67">
        <f t="shared" si="7"/>
        <v>74</v>
      </c>
      <c r="N29" s="79">
        <f t="shared" si="7"/>
        <v>4478.5</v>
      </c>
      <c r="O29" s="67">
        <f t="shared" si="7"/>
        <v>128</v>
      </c>
      <c r="P29" s="79">
        <f t="shared" si="7"/>
        <v>10948.96</v>
      </c>
      <c r="Q29" s="67">
        <f t="shared" si="7"/>
        <v>145</v>
      </c>
      <c r="R29" s="79">
        <f t="shared" si="7"/>
        <v>9395.6899999999987</v>
      </c>
      <c r="S29" s="67">
        <f t="shared" si="7"/>
        <v>143</v>
      </c>
      <c r="T29" s="79">
        <f t="shared" si="7"/>
        <v>8597.58</v>
      </c>
      <c r="U29" s="67">
        <f t="shared" si="7"/>
        <v>191</v>
      </c>
      <c r="V29" s="79">
        <f t="shared" si="7"/>
        <v>12189.34</v>
      </c>
      <c r="W29" s="67">
        <f t="shared" si="7"/>
        <v>163</v>
      </c>
      <c r="X29" s="79">
        <f t="shared" si="7"/>
        <v>7718.24</v>
      </c>
      <c r="Y29" s="67">
        <f t="shared" si="7"/>
        <v>129</v>
      </c>
      <c r="Z29" s="79">
        <f t="shared" si="7"/>
        <v>8379.9500000000007</v>
      </c>
      <c r="AA29" s="136">
        <f t="shared" si="7"/>
        <v>1662</v>
      </c>
      <c r="AB29" s="137">
        <f t="shared" si="7"/>
        <v>108173.77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106178.01</v>
      </c>
      <c r="E31" s="66"/>
      <c r="F31" s="93">
        <v>100103.76</v>
      </c>
      <c r="G31" s="66"/>
      <c r="H31" s="93">
        <v>99928.47</v>
      </c>
      <c r="I31" s="66"/>
      <c r="J31" s="93">
        <v>87182.04</v>
      </c>
      <c r="K31" s="66"/>
      <c r="L31" s="93">
        <v>59800.37</v>
      </c>
      <c r="M31" s="66"/>
      <c r="N31" s="93">
        <v>42947.67</v>
      </c>
      <c r="O31" s="66"/>
      <c r="P31" s="93">
        <v>69069.75</v>
      </c>
      <c r="Q31" s="66"/>
      <c r="R31" s="93">
        <v>81592.69</v>
      </c>
      <c r="S31" s="66"/>
      <c r="T31" s="93">
        <v>90183.41</v>
      </c>
      <c r="U31" s="66"/>
      <c r="V31" s="93">
        <v>108544.27</v>
      </c>
      <c r="W31" s="66"/>
      <c r="X31" s="93">
        <v>96407.7</v>
      </c>
      <c r="Y31" s="66"/>
      <c r="Z31" s="93">
        <v>75946.34</v>
      </c>
      <c r="AA31" s="91"/>
      <c r="AB31" s="64">
        <f>D31+F31+H31+J31+L31+N31+P31+R31+T31+V31+X31+Z31</f>
        <v>1017884.48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0.10280452609725874</v>
      </c>
      <c r="E32" s="30"/>
      <c r="F32" s="119">
        <f t="shared" ref="F32" si="8">F29/F31</f>
        <v>0.10858832875008892</v>
      </c>
      <c r="G32" s="30"/>
      <c r="H32" s="119">
        <f t="shared" ref="H32" si="9">H29/H31</f>
        <v>9.9859129235141897E-2</v>
      </c>
      <c r="I32" s="30"/>
      <c r="J32" s="119">
        <f t="shared" ref="J32" si="10">J29/J31</f>
        <v>9.6937626144100342E-2</v>
      </c>
      <c r="K32" s="30"/>
      <c r="L32" s="119">
        <f t="shared" ref="L32" si="11">L29/L31</f>
        <v>0.10451172793746928</v>
      </c>
      <c r="M32" s="30"/>
      <c r="N32" s="119">
        <f t="shared" ref="N32" si="12">N29/N31</f>
        <v>0.10427806677288896</v>
      </c>
      <c r="O32" s="30"/>
      <c r="P32" s="119">
        <f t="shared" ref="P32" si="13">P29/P31</f>
        <v>0.15852033632668425</v>
      </c>
      <c r="Q32" s="30"/>
      <c r="R32" s="119">
        <f t="shared" ref="R32" si="14">R29/R31</f>
        <v>0.11515357564507309</v>
      </c>
      <c r="S32" s="30"/>
      <c r="T32" s="119">
        <f t="shared" ref="T32" si="15">T29/T31</f>
        <v>9.5334385781154204E-2</v>
      </c>
      <c r="U32" s="30"/>
      <c r="V32" s="119">
        <f t="shared" ref="V32" si="16">V29/V31</f>
        <v>0.11229832767773001</v>
      </c>
      <c r="W32" s="30"/>
      <c r="X32" s="119">
        <f t="shared" ref="X32" si="17">X29/X31</f>
        <v>8.0058335589377194E-2</v>
      </c>
      <c r="Y32" s="30"/>
      <c r="Z32" s="119">
        <f t="shared" ref="Z32" si="18">Z29/Z31</f>
        <v>0.11034040613412049</v>
      </c>
      <c r="AA32" s="138"/>
      <c r="AB32" s="139">
        <f>AB29/AB31</f>
        <v>0.10627313032614467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65</v>
      </c>
      <c r="P35" s="129">
        <v>69</v>
      </c>
      <c r="Q35" s="17">
        <v>85</v>
      </c>
      <c r="R35" s="129">
        <v>323</v>
      </c>
      <c r="S35" s="17">
        <v>98</v>
      </c>
      <c r="T35" s="129">
        <v>557</v>
      </c>
      <c r="U35" s="17">
        <v>109</v>
      </c>
      <c r="V35" s="129">
        <v>291.02</v>
      </c>
      <c r="W35" s="17">
        <v>130</v>
      </c>
      <c r="X35" s="129">
        <v>5934.27</v>
      </c>
      <c r="Y35" s="17">
        <v>89</v>
      </c>
      <c r="Z35" s="129">
        <v>426</v>
      </c>
      <c r="AA35" s="55">
        <f t="shared" ref="AA35:AA36" si="19">C35+E35+G35+I35+K35+M35+O35+Q35+S35+U35+W35+Y35</f>
        <v>576</v>
      </c>
      <c r="AB35" s="131">
        <f t="shared" ref="AB35:AB36" si="20">D35+F35+H35+J35+L35+N35+P35+R35+T35+V35+X35+Z35</f>
        <v>7600.2900000000009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61</v>
      </c>
      <c r="P36" s="130">
        <v>879.15</v>
      </c>
      <c r="Q36" s="103">
        <v>67</v>
      </c>
      <c r="R36" s="130">
        <v>446.42</v>
      </c>
      <c r="S36" s="103">
        <v>78</v>
      </c>
      <c r="T36" s="130">
        <v>413.67</v>
      </c>
      <c r="U36" s="103">
        <v>83</v>
      </c>
      <c r="V36" s="130">
        <v>460.68</v>
      </c>
      <c r="W36" s="103">
        <v>101</v>
      </c>
      <c r="X36" s="130">
        <v>664.82</v>
      </c>
      <c r="Y36" s="103">
        <v>66</v>
      </c>
      <c r="Z36" s="130">
        <v>1475.97</v>
      </c>
      <c r="AA36" s="55">
        <f t="shared" si="19"/>
        <v>456</v>
      </c>
      <c r="AB36" s="131">
        <f t="shared" si="20"/>
        <v>4340.71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126</v>
      </c>
      <c r="P37" s="132">
        <f t="shared" si="21"/>
        <v>948.15</v>
      </c>
      <c r="Q37" s="71">
        <f t="shared" si="21"/>
        <v>152</v>
      </c>
      <c r="R37" s="132">
        <f t="shared" si="21"/>
        <v>769.42000000000007</v>
      </c>
      <c r="S37" s="71">
        <f t="shared" si="21"/>
        <v>176</v>
      </c>
      <c r="T37" s="132">
        <f t="shared" si="21"/>
        <v>970.67000000000007</v>
      </c>
      <c r="U37" s="71">
        <f t="shared" si="21"/>
        <v>192</v>
      </c>
      <c r="V37" s="132">
        <f t="shared" si="21"/>
        <v>751.7</v>
      </c>
      <c r="W37" s="71">
        <f t="shared" si="21"/>
        <v>231</v>
      </c>
      <c r="X37" s="132">
        <f t="shared" si="21"/>
        <v>6599.09</v>
      </c>
      <c r="Y37" s="71">
        <f t="shared" si="21"/>
        <v>155</v>
      </c>
      <c r="Z37" s="132">
        <f t="shared" si="21"/>
        <v>1901.97</v>
      </c>
      <c r="AA37" s="58">
        <f t="shared" si="21"/>
        <v>1032</v>
      </c>
      <c r="AB37" s="59">
        <f t="shared" si="21"/>
        <v>11941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8123.2199999999975</v>
      </c>
      <c r="E39" s="77"/>
      <c r="F39" s="128">
        <f>F18+F27+F37-F9</f>
        <v>7775.33</v>
      </c>
      <c r="G39" s="77"/>
      <c r="H39" s="128">
        <f>H18+H27+38-H9</f>
        <v>6952.75</v>
      </c>
      <c r="I39" s="77"/>
      <c r="J39" s="128">
        <f>J18+J27+J37-J9</f>
        <v>5771.420000000001</v>
      </c>
      <c r="K39" s="77"/>
      <c r="L39" s="128">
        <f>L18+L27+L37-L9</f>
        <v>4471</v>
      </c>
      <c r="M39" s="77"/>
      <c r="N39" s="128">
        <f>N18+N27+N37-N9</f>
        <v>3214.96</v>
      </c>
      <c r="O39" s="77"/>
      <c r="P39" s="128">
        <f>P18+P27+P37-P9</f>
        <v>9813.89</v>
      </c>
      <c r="Q39" s="77"/>
      <c r="R39" s="128">
        <f>R18+R27+R37-R9</f>
        <v>7978.6899999999987</v>
      </c>
      <c r="S39" s="77"/>
      <c r="T39" s="128">
        <f>T18+T27+T37-T9</f>
        <v>7317.03</v>
      </c>
      <c r="U39" s="77"/>
      <c r="V39" s="128">
        <f>V18+V27+V37-V9</f>
        <v>10069.75</v>
      </c>
      <c r="W39" s="77"/>
      <c r="X39" s="128">
        <f>X18+X27+X37-X9</f>
        <v>12016.18</v>
      </c>
      <c r="Y39" s="77"/>
      <c r="Z39" s="128">
        <f>Z18+Z27+Z37-Z9</f>
        <v>8297.8700000000008</v>
      </c>
      <c r="AA39" s="77"/>
      <c r="AB39" s="128">
        <f>AB18+AB27+AB37-AB9</f>
        <v>91764.09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1" orientation="landscape" r:id="rId1"/>
  <headerFooter alignWithMargins="0">
    <oddFooter>&amp;L&amp;F&amp;RPrepared by Kathy Adair
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42578125" customWidth="1"/>
    <col min="3" max="3" width="5.7109375" style="1" customWidth="1"/>
    <col min="4" max="4" width="9.140625" style="1" bestFit="1" customWidth="1"/>
    <col min="5" max="5" width="5.7109375" style="1" customWidth="1"/>
    <col min="6" max="6" width="9.140625" style="1" bestFit="1" customWidth="1"/>
    <col min="7" max="7" width="5.7109375" style="1" customWidth="1"/>
    <col min="8" max="8" width="9.140625" style="1" bestFit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9.140625" style="1" bestFit="1" customWidth="1"/>
    <col min="13" max="13" width="5.7109375" style="1" customWidth="1"/>
    <col min="14" max="14" width="10.7109375" style="1" bestFit="1" customWidth="1"/>
    <col min="15" max="15" width="6.28515625" style="1" customWidth="1"/>
    <col min="16" max="16" width="9.140625" style="1" bestFit="1" customWidth="1"/>
    <col min="17" max="17" width="6.28515625" style="1" customWidth="1"/>
    <col min="18" max="18" width="9.140625" style="1" bestFit="1" customWidth="1"/>
    <col min="19" max="19" width="6.140625" style="1" customWidth="1"/>
    <col min="20" max="20" width="9.140625" style="1" bestFit="1" customWidth="1"/>
    <col min="21" max="21" width="5.28515625" style="1" customWidth="1"/>
    <col min="22" max="22" width="9.140625" style="1" bestFit="1" customWidth="1"/>
    <col min="23" max="23" width="7.28515625" style="1" customWidth="1"/>
    <col min="24" max="24" width="9.140625" style="1" bestFit="1" customWidth="1"/>
    <col min="25" max="25" width="6.140625" style="1" customWidth="1"/>
    <col min="26" max="26" width="8.140625" style="1" bestFit="1" customWidth="1"/>
    <col min="27" max="27" width="6.28515625" style="1" customWidth="1"/>
    <col min="28" max="28" width="10.7109375" style="1" bestFit="1" customWidth="1"/>
    <col min="30" max="30" width="10.7109375" bestFit="1" customWidth="1"/>
  </cols>
  <sheetData>
    <row r="1" spans="1:28" x14ac:dyDescent="0.2">
      <c r="A1" t="s">
        <v>38</v>
      </c>
    </row>
    <row r="2" spans="1:28" x14ac:dyDescent="0.2">
      <c r="A2" t="s">
        <v>17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429</v>
      </c>
      <c r="E6" s="8">
        <v>565</v>
      </c>
      <c r="G6" s="8">
        <v>524</v>
      </c>
      <c r="I6" s="8">
        <v>479</v>
      </c>
      <c r="K6" s="8">
        <v>454</v>
      </c>
      <c r="M6" s="8">
        <v>513</v>
      </c>
      <c r="O6" s="8">
        <v>472</v>
      </c>
      <c r="Q6" s="8">
        <v>466</v>
      </c>
      <c r="S6" s="8">
        <v>503</v>
      </c>
      <c r="U6" s="8">
        <v>431</v>
      </c>
      <c r="W6" s="6">
        <v>513</v>
      </c>
      <c r="Y6" s="8">
        <v>460</v>
      </c>
      <c r="AA6" s="54">
        <f>C6+E6+G6+I6+K6+M6+O6+Q6+S6+U6+W6+Y6</f>
        <v>5809</v>
      </c>
      <c r="AB6" s="53"/>
    </row>
    <row r="7" spans="1:28" ht="13.5" thickTop="1" x14ac:dyDescent="0.2">
      <c r="B7" t="s">
        <v>15</v>
      </c>
      <c r="D7" s="4">
        <v>5269.99</v>
      </c>
      <c r="F7" s="4">
        <v>6492.96</v>
      </c>
      <c r="H7" s="4">
        <v>6088.5</v>
      </c>
      <c r="J7" s="4">
        <v>5371.02</v>
      </c>
      <c r="L7" s="4">
        <v>5459.16</v>
      </c>
      <c r="N7" s="4">
        <v>6316.52</v>
      </c>
      <c r="P7" s="4">
        <v>5521.57</v>
      </c>
      <c r="R7" s="4">
        <v>5627.15</v>
      </c>
      <c r="T7" s="4">
        <v>6364.33</v>
      </c>
      <c r="V7" s="4">
        <v>5363.38</v>
      </c>
      <c r="X7" s="4">
        <v>6250.15</v>
      </c>
      <c r="Z7" s="4">
        <v>5705.04</v>
      </c>
      <c r="AA7" s="53"/>
      <c r="AB7" s="55">
        <f>D7+F7+H7+J7+L7+N7+P7+R7+T7+V7+X7+Z7</f>
        <v>69829.77</v>
      </c>
    </row>
    <row r="8" spans="1:28" x14ac:dyDescent="0.2">
      <c r="B8" t="s">
        <v>16</v>
      </c>
      <c r="D8" s="6">
        <v>868.08</v>
      </c>
      <c r="F8" s="6">
        <v>1130</v>
      </c>
      <c r="H8" s="6">
        <v>1048</v>
      </c>
      <c r="J8" s="6">
        <v>720</v>
      </c>
      <c r="L8" s="6">
        <v>681</v>
      </c>
      <c r="N8" s="6">
        <v>769.5</v>
      </c>
      <c r="P8" s="6">
        <v>708</v>
      </c>
      <c r="R8" s="6">
        <v>699</v>
      </c>
      <c r="T8" s="6">
        <v>754.5</v>
      </c>
      <c r="V8" s="6">
        <v>646.5</v>
      </c>
      <c r="X8" s="6">
        <v>769.5</v>
      </c>
      <c r="Z8" s="6">
        <v>690</v>
      </c>
      <c r="AA8" s="53"/>
      <c r="AB8" s="57">
        <f>D8+F8+H8+J8+L8+N8+P8+R8+T8+V8+X8+Z8</f>
        <v>9484.08</v>
      </c>
    </row>
    <row r="9" spans="1:28" ht="13.5" thickBot="1" x14ac:dyDescent="0.25">
      <c r="A9" s="28"/>
      <c r="B9" s="38" t="s">
        <v>41</v>
      </c>
      <c r="C9" s="9"/>
      <c r="D9" s="65">
        <f>SUM(D7:D8)</f>
        <v>6138.07</v>
      </c>
      <c r="E9" s="9"/>
      <c r="F9" s="65">
        <f>SUM(F7:F8)</f>
        <v>7622.96</v>
      </c>
      <c r="G9" s="9"/>
      <c r="H9" s="65">
        <f>SUM(H7:H8)</f>
        <v>7136.5</v>
      </c>
      <c r="I9" s="9"/>
      <c r="J9" s="65">
        <f>SUM(J7:J8)</f>
        <v>6091.02</v>
      </c>
      <c r="K9" s="9"/>
      <c r="L9" s="65">
        <f>SUM(L7:L8)</f>
        <v>6140.16</v>
      </c>
      <c r="M9" s="9"/>
      <c r="N9" s="65">
        <f>SUM(N7:N8)</f>
        <v>7086.02</v>
      </c>
      <c r="O9" s="9"/>
      <c r="P9" s="65">
        <f>SUM(P7:P8)</f>
        <v>6229.57</v>
      </c>
      <c r="Q9" s="9"/>
      <c r="R9" s="65">
        <f>SUM(R7:R8)</f>
        <v>6326.15</v>
      </c>
      <c r="S9" s="9"/>
      <c r="T9" s="65">
        <f>SUM(T7:T8)</f>
        <v>7118.83</v>
      </c>
      <c r="U9" s="9"/>
      <c r="V9" s="65">
        <f>SUM(V7:V8)</f>
        <v>6009.88</v>
      </c>
      <c r="W9" s="9"/>
      <c r="X9" s="65">
        <f>SUM(X7:X8)</f>
        <v>7019.65</v>
      </c>
      <c r="Y9" s="9"/>
      <c r="Z9" s="65">
        <f>SUM(Z7:Z8)</f>
        <v>6395.04</v>
      </c>
      <c r="AA9" s="54"/>
      <c r="AB9" s="63">
        <f>SUM(AB7:AB8)</f>
        <v>79313.850000000006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171</v>
      </c>
      <c r="D12" s="4">
        <v>3577.77</v>
      </c>
      <c r="E12" s="4">
        <v>207</v>
      </c>
      <c r="F12" s="4">
        <v>4711.41</v>
      </c>
      <c r="G12" s="4">
        <v>181</v>
      </c>
      <c r="H12" s="4">
        <v>4377.6899999999996</v>
      </c>
      <c r="I12" s="4">
        <v>142</v>
      </c>
      <c r="J12" s="4">
        <v>2602.75</v>
      </c>
      <c r="K12" s="4">
        <v>155</v>
      </c>
      <c r="L12" s="4">
        <v>2973.5</v>
      </c>
      <c r="M12" s="4">
        <v>189</v>
      </c>
      <c r="N12" s="4">
        <v>4915.3100000000004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1045</v>
      </c>
      <c r="AB12" s="55">
        <f t="shared" si="0"/>
        <v>23158.43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177</v>
      </c>
      <c r="P13" s="4">
        <v>4393.5200000000004</v>
      </c>
      <c r="Q13" s="4">
        <v>166</v>
      </c>
      <c r="R13" s="4">
        <v>3768.51</v>
      </c>
      <c r="S13" s="4">
        <v>181</v>
      </c>
      <c r="T13" s="4">
        <v>3936.37</v>
      </c>
      <c r="U13" s="4">
        <v>136</v>
      </c>
      <c r="V13" s="4">
        <v>3183.6</v>
      </c>
      <c r="W13" s="4">
        <v>160</v>
      </c>
      <c r="X13" s="4">
        <v>3330.07</v>
      </c>
      <c r="Y13" s="4">
        <v>142</v>
      </c>
      <c r="Z13" s="4">
        <v>2747.83</v>
      </c>
      <c r="AA13" s="55">
        <f t="shared" si="0"/>
        <v>962</v>
      </c>
      <c r="AB13" s="55">
        <f t="shared" si="0"/>
        <v>21359.9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>
        <v>1</v>
      </c>
      <c r="X14" s="4">
        <v>57.61</v>
      </c>
      <c r="Y14" s="4">
        <v>1</v>
      </c>
      <c r="Z14" s="4">
        <v>33.29</v>
      </c>
      <c r="AA14" s="55">
        <f t="shared" si="0"/>
        <v>2</v>
      </c>
      <c r="AB14" s="55">
        <f t="shared" si="0"/>
        <v>90.9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147</v>
      </c>
      <c r="P15" s="4">
        <v>6811.39</v>
      </c>
      <c r="Q15" s="4">
        <v>115</v>
      </c>
      <c r="R15" s="4">
        <v>5077.3500000000004</v>
      </c>
      <c r="S15" s="4">
        <v>137</v>
      </c>
      <c r="T15" s="4">
        <v>6261.69</v>
      </c>
      <c r="U15" s="4">
        <v>146</v>
      </c>
      <c r="V15" s="4">
        <v>7819.88</v>
      </c>
      <c r="W15" s="4">
        <v>167</v>
      </c>
      <c r="X15" s="4">
        <v>7607.39</v>
      </c>
      <c r="Y15" s="4">
        <v>162</v>
      </c>
      <c r="Z15" s="4">
        <v>7253.2</v>
      </c>
      <c r="AA15" s="55">
        <f t="shared" si="0"/>
        <v>874</v>
      </c>
      <c r="AB15" s="55">
        <f t="shared" si="0"/>
        <v>40830.9</v>
      </c>
    </row>
    <row r="16" spans="1:28" x14ac:dyDescent="0.2">
      <c r="B16" s="24" t="s">
        <v>92</v>
      </c>
      <c r="C16" s="4">
        <v>198</v>
      </c>
      <c r="D16" s="4">
        <v>6178.44</v>
      </c>
      <c r="E16" s="4">
        <v>235</v>
      </c>
      <c r="F16" s="4">
        <v>7873.57</v>
      </c>
      <c r="G16" s="4">
        <v>186</v>
      </c>
      <c r="H16" s="4">
        <v>5624.3</v>
      </c>
      <c r="I16" s="4">
        <v>147</v>
      </c>
      <c r="J16" s="4">
        <v>5082</v>
      </c>
      <c r="K16" s="4">
        <v>161</v>
      </c>
      <c r="L16" s="4">
        <v>5393.61</v>
      </c>
      <c r="M16" s="4">
        <v>179</v>
      </c>
      <c r="N16" s="4">
        <v>6001.01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1106</v>
      </c>
      <c r="AB16" s="55">
        <f t="shared" si="0"/>
        <v>36152.93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11</v>
      </c>
      <c r="P17" s="8">
        <v>27</v>
      </c>
      <c r="Q17" s="8">
        <v>10</v>
      </c>
      <c r="R17" s="8">
        <v>23</v>
      </c>
      <c r="S17" s="8">
        <v>19</v>
      </c>
      <c r="T17" s="8">
        <v>108</v>
      </c>
      <c r="U17" s="8">
        <v>23</v>
      </c>
      <c r="V17" s="8">
        <v>113</v>
      </c>
      <c r="W17" s="8">
        <v>18</v>
      </c>
      <c r="X17" s="8">
        <v>138</v>
      </c>
      <c r="Y17" s="8">
        <v>9</v>
      </c>
      <c r="Z17" s="8">
        <v>123</v>
      </c>
      <c r="AA17" s="55">
        <f t="shared" si="0"/>
        <v>90</v>
      </c>
      <c r="AB17" s="55">
        <f t="shared" si="0"/>
        <v>532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369</v>
      </c>
      <c r="D18" s="65">
        <f>SUM(D12:D17)</f>
        <v>9756.2099999999991</v>
      </c>
      <c r="E18" s="29">
        <f t="shared" si="1"/>
        <v>442</v>
      </c>
      <c r="F18" s="65">
        <f t="shared" si="1"/>
        <v>12584.98</v>
      </c>
      <c r="G18" s="29">
        <f t="shared" si="1"/>
        <v>367</v>
      </c>
      <c r="H18" s="65">
        <f t="shared" si="1"/>
        <v>10001.99</v>
      </c>
      <c r="I18" s="29">
        <f t="shared" si="1"/>
        <v>289</v>
      </c>
      <c r="J18" s="65">
        <f t="shared" si="1"/>
        <v>7684.75</v>
      </c>
      <c r="K18" s="29">
        <f t="shared" si="1"/>
        <v>316</v>
      </c>
      <c r="L18" s="65">
        <f t="shared" si="1"/>
        <v>8367.11</v>
      </c>
      <c r="M18" s="29">
        <f t="shared" si="1"/>
        <v>368</v>
      </c>
      <c r="N18" s="65">
        <f t="shared" si="1"/>
        <v>10916.32</v>
      </c>
      <c r="O18" s="29">
        <f t="shared" si="1"/>
        <v>335</v>
      </c>
      <c r="P18" s="65">
        <f t="shared" si="1"/>
        <v>11231.91</v>
      </c>
      <c r="Q18" s="29">
        <f t="shared" si="1"/>
        <v>291</v>
      </c>
      <c r="R18" s="65">
        <f t="shared" si="1"/>
        <v>8868.86</v>
      </c>
      <c r="S18" s="29">
        <f t="shared" si="1"/>
        <v>337</v>
      </c>
      <c r="T18" s="65">
        <f t="shared" si="1"/>
        <v>10306.06</v>
      </c>
      <c r="U18" s="29">
        <f t="shared" si="1"/>
        <v>305</v>
      </c>
      <c r="V18" s="65">
        <f t="shared" si="1"/>
        <v>11116.48</v>
      </c>
      <c r="W18" s="29">
        <f t="shared" si="1"/>
        <v>346</v>
      </c>
      <c r="X18" s="65">
        <f t="shared" si="1"/>
        <v>11133.07</v>
      </c>
      <c r="Y18" s="29">
        <f t="shared" si="1"/>
        <v>314</v>
      </c>
      <c r="Z18" s="65">
        <f t="shared" si="1"/>
        <v>10157.32</v>
      </c>
      <c r="AA18" s="58">
        <f t="shared" si="1"/>
        <v>4079</v>
      </c>
      <c r="AB18" s="59">
        <f t="shared" si="1"/>
        <v>122125.06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>
        <v>4</v>
      </c>
      <c r="D24" s="17">
        <v>1412.65</v>
      </c>
      <c r="E24" s="17">
        <v>3</v>
      </c>
      <c r="F24" s="17">
        <v>1349.31</v>
      </c>
      <c r="G24" s="17">
        <v>6</v>
      </c>
      <c r="H24" s="17">
        <v>1247.45</v>
      </c>
      <c r="I24" s="17">
        <v>9</v>
      </c>
      <c r="J24" s="17">
        <v>4139.87</v>
      </c>
      <c r="K24" s="17">
        <v>9</v>
      </c>
      <c r="L24" s="17">
        <v>3566.45</v>
      </c>
      <c r="M24" s="17">
        <v>8</v>
      </c>
      <c r="N24" s="17">
        <v>2641.8</v>
      </c>
      <c r="O24" s="17">
        <v>8</v>
      </c>
      <c r="P24" s="17">
        <v>3200.34</v>
      </c>
      <c r="Q24" s="17">
        <v>7</v>
      </c>
      <c r="R24" s="17">
        <v>2777.1</v>
      </c>
      <c r="S24" s="17">
        <v>12</v>
      </c>
      <c r="T24" s="17">
        <v>4494.6499999999996</v>
      </c>
      <c r="U24" s="17">
        <v>5</v>
      </c>
      <c r="V24" s="17">
        <v>1709.75</v>
      </c>
      <c r="W24" s="17">
        <v>9</v>
      </c>
      <c r="X24" s="17">
        <v>3392.59</v>
      </c>
      <c r="Y24" s="17">
        <v>6</v>
      </c>
      <c r="Z24" s="17">
        <v>4233.33</v>
      </c>
      <c r="AA24" s="55">
        <f t="shared" ref="AA24:AA26" si="4">C24+E24+G24+I24+K24+M24+O24+Q24+S24+U24+W24+Y24</f>
        <v>86</v>
      </c>
      <c r="AB24" s="55">
        <f t="shared" ref="AB24:AB26" si="5">D24+F24+H24+J24+L24+N24+P24+R24+T24+V24+X24+Z24</f>
        <v>34165.289999999994</v>
      </c>
      <c r="AC24" s="13"/>
      <c r="AD24" s="13"/>
    </row>
    <row r="25" spans="1:30" x14ac:dyDescent="0.2">
      <c r="B25" s="24" t="s">
        <v>51</v>
      </c>
      <c r="C25" s="17">
        <v>1</v>
      </c>
      <c r="D25" s="17">
        <v>263</v>
      </c>
      <c r="E25" s="17"/>
      <c r="F25" s="17"/>
      <c r="G25" s="17">
        <v>1</v>
      </c>
      <c r="H25" s="17">
        <v>75</v>
      </c>
      <c r="I25" s="17">
        <v>3</v>
      </c>
      <c r="J25" s="17">
        <v>1032.71</v>
      </c>
      <c r="K25" s="17">
        <v>2</v>
      </c>
      <c r="L25" s="17">
        <v>631.35</v>
      </c>
      <c r="M25" s="17"/>
      <c r="N25" s="17"/>
      <c r="O25" s="17"/>
      <c r="P25" s="17"/>
      <c r="Q25" s="17">
        <v>4</v>
      </c>
      <c r="R25" s="17">
        <v>891.1</v>
      </c>
      <c r="S25" s="17">
        <v>5</v>
      </c>
      <c r="T25" s="17">
        <v>1775.14</v>
      </c>
      <c r="U25" s="17">
        <v>6</v>
      </c>
      <c r="V25" s="17">
        <v>2467.2600000000002</v>
      </c>
      <c r="W25" s="17">
        <v>2</v>
      </c>
      <c r="X25" s="17">
        <v>817.1</v>
      </c>
      <c r="Y25" s="17"/>
      <c r="Z25" s="17"/>
      <c r="AA25" s="55">
        <f t="shared" si="4"/>
        <v>24</v>
      </c>
      <c r="AB25" s="55">
        <f t="shared" si="5"/>
        <v>7952.6600000000008</v>
      </c>
    </row>
    <row r="26" spans="1:30" x14ac:dyDescent="0.2">
      <c r="A26" s="31"/>
      <c r="B26" s="32" t="s">
        <v>52</v>
      </c>
      <c r="C26" s="8"/>
      <c r="D26" s="8"/>
      <c r="E26" s="8">
        <v>1</v>
      </c>
      <c r="F26" s="8">
        <v>1062.8699999999999</v>
      </c>
      <c r="G26" s="8"/>
      <c r="H26" s="8"/>
      <c r="I26" s="8"/>
      <c r="J26" s="8"/>
      <c r="K26" s="4"/>
      <c r="L26" s="4"/>
      <c r="M26" s="4"/>
      <c r="N26" s="4"/>
      <c r="O26" s="4"/>
      <c r="P26" s="4"/>
      <c r="Q26" s="4"/>
      <c r="R26" s="4"/>
      <c r="S26" s="4">
        <v>1</v>
      </c>
      <c r="T26" s="4">
        <v>9.65</v>
      </c>
      <c r="U26" s="4"/>
      <c r="V26" s="4"/>
      <c r="W26" s="4"/>
      <c r="X26" s="4"/>
      <c r="Y26" s="4"/>
      <c r="Z26" s="4"/>
      <c r="AA26" s="55">
        <f t="shared" si="4"/>
        <v>2</v>
      </c>
      <c r="AB26" s="55">
        <f t="shared" si="5"/>
        <v>1072.52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5</v>
      </c>
      <c r="D27" s="65">
        <f t="shared" si="6"/>
        <v>1675.65</v>
      </c>
      <c r="E27" s="29">
        <f t="shared" si="6"/>
        <v>4</v>
      </c>
      <c r="F27" s="65">
        <f t="shared" si="6"/>
        <v>2412.1799999999998</v>
      </c>
      <c r="G27" s="29">
        <f t="shared" si="6"/>
        <v>7</v>
      </c>
      <c r="H27" s="65">
        <f t="shared" si="6"/>
        <v>1322.45</v>
      </c>
      <c r="I27" s="29">
        <f t="shared" si="6"/>
        <v>12</v>
      </c>
      <c r="J27" s="65">
        <f t="shared" si="6"/>
        <v>5172.58</v>
      </c>
      <c r="K27" s="70">
        <f t="shared" si="6"/>
        <v>11</v>
      </c>
      <c r="L27" s="78">
        <f t="shared" si="6"/>
        <v>4197.8</v>
      </c>
      <c r="M27" s="70">
        <f t="shared" si="6"/>
        <v>8</v>
      </c>
      <c r="N27" s="78">
        <f t="shared" si="6"/>
        <v>2641.8</v>
      </c>
      <c r="O27" s="70">
        <f t="shared" si="6"/>
        <v>8</v>
      </c>
      <c r="P27" s="78">
        <f t="shared" si="6"/>
        <v>3200.34</v>
      </c>
      <c r="Q27" s="70">
        <f t="shared" si="6"/>
        <v>11</v>
      </c>
      <c r="R27" s="78">
        <f t="shared" si="6"/>
        <v>3668.2</v>
      </c>
      <c r="S27" s="70">
        <f t="shared" si="6"/>
        <v>18</v>
      </c>
      <c r="T27" s="78">
        <f t="shared" si="6"/>
        <v>6279.44</v>
      </c>
      <c r="U27" s="70">
        <f t="shared" si="6"/>
        <v>11</v>
      </c>
      <c r="V27" s="78">
        <f t="shared" si="6"/>
        <v>4177.01</v>
      </c>
      <c r="W27" s="70">
        <f t="shared" si="6"/>
        <v>11</v>
      </c>
      <c r="X27" s="78">
        <f t="shared" si="6"/>
        <v>4209.6900000000005</v>
      </c>
      <c r="Y27" s="70">
        <f t="shared" si="6"/>
        <v>6</v>
      </c>
      <c r="Z27" s="78">
        <f t="shared" si="6"/>
        <v>4233.33</v>
      </c>
      <c r="AA27" s="58">
        <f t="shared" si="6"/>
        <v>112</v>
      </c>
      <c r="AB27" s="59">
        <f t="shared" si="6"/>
        <v>43190.469999999994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374</v>
      </c>
      <c r="D29" s="79">
        <f t="shared" si="7"/>
        <v>11431.859999999999</v>
      </c>
      <c r="E29" s="67">
        <f t="shared" si="7"/>
        <v>446</v>
      </c>
      <c r="F29" s="79">
        <f t="shared" si="7"/>
        <v>14997.16</v>
      </c>
      <c r="G29" s="67">
        <f t="shared" si="7"/>
        <v>374</v>
      </c>
      <c r="H29" s="79">
        <f t="shared" si="7"/>
        <v>11324.44</v>
      </c>
      <c r="I29" s="67">
        <f t="shared" si="7"/>
        <v>301</v>
      </c>
      <c r="J29" s="79">
        <f t="shared" si="7"/>
        <v>12857.33</v>
      </c>
      <c r="K29" s="67">
        <f t="shared" si="7"/>
        <v>327</v>
      </c>
      <c r="L29" s="79">
        <f t="shared" si="7"/>
        <v>12564.91</v>
      </c>
      <c r="M29" s="67">
        <f t="shared" si="7"/>
        <v>376</v>
      </c>
      <c r="N29" s="79">
        <f t="shared" si="7"/>
        <v>13558.119999999999</v>
      </c>
      <c r="O29" s="67">
        <f t="shared" si="7"/>
        <v>343</v>
      </c>
      <c r="P29" s="79">
        <f t="shared" si="7"/>
        <v>14432.25</v>
      </c>
      <c r="Q29" s="67">
        <f t="shared" si="7"/>
        <v>302</v>
      </c>
      <c r="R29" s="79">
        <f t="shared" si="7"/>
        <v>12537.060000000001</v>
      </c>
      <c r="S29" s="67">
        <f t="shared" si="7"/>
        <v>355</v>
      </c>
      <c r="T29" s="79">
        <f t="shared" si="7"/>
        <v>16585.5</v>
      </c>
      <c r="U29" s="67">
        <f t="shared" si="7"/>
        <v>316</v>
      </c>
      <c r="V29" s="79">
        <f t="shared" si="7"/>
        <v>15293.49</v>
      </c>
      <c r="W29" s="67">
        <f t="shared" si="7"/>
        <v>357</v>
      </c>
      <c r="X29" s="79">
        <f t="shared" si="7"/>
        <v>15342.76</v>
      </c>
      <c r="Y29" s="67">
        <f t="shared" si="7"/>
        <v>320</v>
      </c>
      <c r="Z29" s="79">
        <f t="shared" si="7"/>
        <v>14390.65</v>
      </c>
      <c r="AA29" s="136">
        <f t="shared" si="7"/>
        <v>4191</v>
      </c>
      <c r="AB29" s="137">
        <f t="shared" si="7"/>
        <v>165315.53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3.5" customHeight="1" x14ac:dyDescent="0.2">
      <c r="A31" s="25" t="s">
        <v>101</v>
      </c>
      <c r="B31" s="66"/>
      <c r="C31" s="66"/>
      <c r="D31" s="93">
        <v>113335.74</v>
      </c>
      <c r="E31" s="66"/>
      <c r="F31" s="93">
        <v>159418.87</v>
      </c>
      <c r="G31" s="66"/>
      <c r="H31" s="93">
        <v>156092.18</v>
      </c>
      <c r="I31" s="66"/>
      <c r="J31" s="93">
        <v>93619.37</v>
      </c>
      <c r="K31" s="66"/>
      <c r="L31" s="93">
        <v>118135.44</v>
      </c>
      <c r="M31" s="66"/>
      <c r="N31" s="93">
        <v>144693.26999999999</v>
      </c>
      <c r="O31" s="66"/>
      <c r="P31" s="93">
        <v>126299.7</v>
      </c>
      <c r="Q31" s="66"/>
      <c r="R31" s="93">
        <v>102836.62</v>
      </c>
      <c r="S31" s="66"/>
      <c r="T31" s="93">
        <v>128686.11</v>
      </c>
      <c r="U31" s="66"/>
      <c r="V31" s="93">
        <v>122828.54</v>
      </c>
      <c r="W31" s="66"/>
      <c r="X31" s="93">
        <v>121128.08</v>
      </c>
      <c r="Y31" s="66"/>
      <c r="Z31" s="93">
        <v>97105.34</v>
      </c>
      <c r="AA31" s="91"/>
      <c r="AB31" s="64">
        <f>D31+F31+H31+J31+L31+N31+P31+R31+T31+V31+X31+Z31</f>
        <v>1484179.2600000002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0.10086721099628412</v>
      </c>
      <c r="E32" s="30"/>
      <c r="F32" s="119">
        <f t="shared" ref="F32" si="8">F29/F31</f>
        <v>9.4073932402105223E-2</v>
      </c>
      <c r="G32" s="30"/>
      <c r="H32" s="119">
        <f t="shared" ref="H32" si="9">H29/H31</f>
        <v>7.2549694674006099E-2</v>
      </c>
      <c r="I32" s="30"/>
      <c r="J32" s="119">
        <f t="shared" ref="J32" si="10">J29/J31</f>
        <v>0.13733621578525898</v>
      </c>
      <c r="K32" s="30"/>
      <c r="L32" s="119">
        <f t="shared" ref="L32" si="11">L29/L31</f>
        <v>0.10636020824910797</v>
      </c>
      <c r="M32" s="30"/>
      <c r="N32" s="119">
        <f t="shared" ref="N32" si="12">N29/N31</f>
        <v>9.3702492175344432E-2</v>
      </c>
      <c r="O32" s="30"/>
      <c r="P32" s="119">
        <f t="shared" ref="P32" si="13">P29/P31</f>
        <v>0.11426986762438866</v>
      </c>
      <c r="Q32" s="30"/>
      <c r="R32" s="119">
        <f t="shared" ref="R32" si="14">R29/R31</f>
        <v>0.12191240824523406</v>
      </c>
      <c r="S32" s="30"/>
      <c r="T32" s="119">
        <f t="shared" ref="T32" si="15">T29/T31</f>
        <v>0.12888337366014094</v>
      </c>
      <c r="U32" s="30"/>
      <c r="V32" s="119">
        <f t="shared" ref="V32" si="16">V29/V31</f>
        <v>0.12451088321981195</v>
      </c>
      <c r="W32" s="30"/>
      <c r="X32" s="119">
        <f t="shared" ref="X32" si="17">X29/X31</f>
        <v>0.12666559232178037</v>
      </c>
      <c r="Y32" s="30"/>
      <c r="Z32" s="119">
        <f t="shared" ref="Z32" si="18">Z29/Z31</f>
        <v>0.14819627839210492</v>
      </c>
      <c r="AA32" s="138"/>
      <c r="AB32" s="139">
        <f>AB29/AB31</f>
        <v>0.11138515033554637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82</v>
      </c>
      <c r="P35" s="129">
        <v>755</v>
      </c>
      <c r="Q35" s="17">
        <v>55</v>
      </c>
      <c r="R35" s="129">
        <v>692.04</v>
      </c>
      <c r="S35" s="17">
        <v>61</v>
      </c>
      <c r="T35" s="129">
        <v>826</v>
      </c>
      <c r="U35" s="17">
        <v>42</v>
      </c>
      <c r="V35" s="129">
        <v>226</v>
      </c>
      <c r="W35" s="17">
        <v>44</v>
      </c>
      <c r="X35" s="129">
        <v>1746</v>
      </c>
      <c r="Y35" s="17">
        <v>32</v>
      </c>
      <c r="Z35" s="129">
        <v>238</v>
      </c>
      <c r="AA35" s="55">
        <f t="shared" ref="AA35:AA36" si="19">C35+E35+G35+I35+K35+M35+O35+Q35+S35+U35+W35+Y35</f>
        <v>316</v>
      </c>
      <c r="AB35" s="131">
        <f t="shared" ref="AB35:AB36" si="20">D35+F35+H35+J35+L35+N35+P35+R35+T35+V35+X35+Z35</f>
        <v>4483.04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40</v>
      </c>
      <c r="P36" s="130">
        <v>433.2</v>
      </c>
      <c r="Q36" s="103">
        <v>38</v>
      </c>
      <c r="R36" s="130">
        <v>725.74</v>
      </c>
      <c r="S36" s="103">
        <v>38</v>
      </c>
      <c r="T36" s="130">
        <v>436.7</v>
      </c>
      <c r="U36" s="103">
        <v>30</v>
      </c>
      <c r="V36" s="130">
        <v>445.94</v>
      </c>
      <c r="W36" s="103">
        <v>35</v>
      </c>
      <c r="X36" s="130">
        <v>112.01</v>
      </c>
      <c r="Y36" s="103">
        <v>25</v>
      </c>
      <c r="Z36" s="130">
        <v>649.95000000000005</v>
      </c>
      <c r="AA36" s="55">
        <f t="shared" si="19"/>
        <v>206</v>
      </c>
      <c r="AB36" s="131">
        <f t="shared" si="20"/>
        <v>2803.54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122</v>
      </c>
      <c r="P37" s="132">
        <f t="shared" si="21"/>
        <v>1188.2</v>
      </c>
      <c r="Q37" s="71">
        <f t="shared" si="21"/>
        <v>93</v>
      </c>
      <c r="R37" s="132">
        <f t="shared" si="21"/>
        <v>1417.78</v>
      </c>
      <c r="S37" s="71">
        <f t="shared" si="21"/>
        <v>99</v>
      </c>
      <c r="T37" s="132">
        <f t="shared" si="21"/>
        <v>1262.7</v>
      </c>
      <c r="U37" s="71">
        <f t="shared" si="21"/>
        <v>72</v>
      </c>
      <c r="V37" s="132">
        <f t="shared" si="21"/>
        <v>671.94</v>
      </c>
      <c r="W37" s="71">
        <f t="shared" si="21"/>
        <v>79</v>
      </c>
      <c r="X37" s="132">
        <f t="shared" si="21"/>
        <v>1858.01</v>
      </c>
      <c r="Y37" s="71">
        <f t="shared" si="21"/>
        <v>57</v>
      </c>
      <c r="Z37" s="132">
        <f t="shared" si="21"/>
        <v>887.95</v>
      </c>
      <c r="AA37" s="58">
        <f t="shared" si="21"/>
        <v>522</v>
      </c>
      <c r="AB37" s="59">
        <f t="shared" si="21"/>
        <v>7286.58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5293.7899999999991</v>
      </c>
      <c r="E39" s="77"/>
      <c r="F39" s="128">
        <f>F18+F27+F37-F9</f>
        <v>7374.2</v>
      </c>
      <c r="G39" s="77"/>
      <c r="H39" s="128">
        <f>H18+H27+38-H9</f>
        <v>4225.9400000000005</v>
      </c>
      <c r="I39" s="77"/>
      <c r="J39" s="128">
        <f>J18+J27+J37-J9</f>
        <v>6766.3099999999995</v>
      </c>
      <c r="K39" s="77"/>
      <c r="L39" s="128">
        <f>L18+L27+L37-L9</f>
        <v>6424.75</v>
      </c>
      <c r="M39" s="77"/>
      <c r="N39" s="128">
        <f>N18+N27+N37-N9</f>
        <v>6472.0999999999985</v>
      </c>
      <c r="O39" s="77"/>
      <c r="P39" s="128">
        <f>P18+P27+P37-P9</f>
        <v>9390.880000000001</v>
      </c>
      <c r="Q39" s="77"/>
      <c r="R39" s="128">
        <f>R18+R27+R37-R9</f>
        <v>7628.6900000000023</v>
      </c>
      <c r="S39" s="77"/>
      <c r="T39" s="128">
        <f>T18+T27+T37-T9</f>
        <v>10729.37</v>
      </c>
      <c r="U39" s="77"/>
      <c r="V39" s="128">
        <f>V18+V27+V37-V9</f>
        <v>9955.5499999999993</v>
      </c>
      <c r="W39" s="77"/>
      <c r="X39" s="128">
        <f>X18+X27+X37-X9</f>
        <v>10181.120000000001</v>
      </c>
      <c r="Y39" s="77"/>
      <c r="Z39" s="128">
        <f>Z18+Z27+Z37-Z9</f>
        <v>8883.5600000000013</v>
      </c>
      <c r="AA39" s="77"/>
      <c r="AB39" s="128">
        <f>AB18+AB27+AB37-AB9</f>
        <v>93288.25999999998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AA3:AB3"/>
    <mergeCell ref="S3:T3"/>
    <mergeCell ref="U3:V3"/>
    <mergeCell ref="W3:X3"/>
    <mergeCell ref="Y3:Z3"/>
    <mergeCell ref="M3:N3"/>
    <mergeCell ref="O3:P3"/>
    <mergeCell ref="Q3:R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49" orientation="landscape" r:id="rId1"/>
  <headerFooter alignWithMargins="0">
    <oddFooter>&amp;L&amp;F&amp;RPrepared by Kathy Adair
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28515625" customWidth="1"/>
    <col min="3" max="3" width="5.7109375" style="1" customWidth="1"/>
    <col min="4" max="4" width="9.140625" style="1" bestFit="1" customWidth="1"/>
    <col min="5" max="5" width="5.7109375" style="1" customWidth="1"/>
    <col min="6" max="6" width="9.140625" style="1" bestFit="1" customWidth="1"/>
    <col min="7" max="7" width="5.7109375" style="1" customWidth="1"/>
    <col min="8" max="8" width="9.140625" style="1" bestFit="1" customWidth="1"/>
    <col min="9" max="9" width="5.7109375" style="1" customWidth="1"/>
    <col min="10" max="10" width="9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8.140625" style="1" bestFit="1" customWidth="1"/>
    <col min="17" max="17" width="6.28515625" style="1" customWidth="1"/>
    <col min="18" max="18" width="9.140625" style="1" bestFit="1" customWidth="1"/>
    <col min="19" max="19" width="6.140625" style="1" customWidth="1"/>
    <col min="20" max="20" width="9.140625" style="1" bestFit="1" customWidth="1"/>
    <col min="21" max="21" width="5.28515625" style="1" customWidth="1"/>
    <col min="22" max="22" width="9.140625" style="1" bestFit="1" customWidth="1"/>
    <col min="23" max="23" width="6.140625" style="1" customWidth="1"/>
    <col min="24" max="24" width="9.140625" style="1" bestFit="1" customWidth="1"/>
    <col min="25" max="25" width="5.140625" style="1" customWidth="1"/>
    <col min="26" max="26" width="9.140625" style="1" bestFit="1" customWidth="1"/>
    <col min="27" max="27" width="6.140625" style="3" bestFit="1" customWidth="1"/>
    <col min="28" max="28" width="10.7109375" style="3" bestFit="1" customWidth="1"/>
    <col min="30" max="30" width="10.7109375" bestFit="1" customWidth="1"/>
  </cols>
  <sheetData>
    <row r="1" spans="1:28" x14ac:dyDescent="0.2">
      <c r="A1" t="s">
        <v>38</v>
      </c>
    </row>
    <row r="2" spans="1:28" x14ac:dyDescent="0.2">
      <c r="A2" t="s">
        <v>31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406</v>
      </c>
      <c r="E6" s="8">
        <v>482</v>
      </c>
      <c r="G6" s="8">
        <v>446</v>
      </c>
      <c r="I6" s="8">
        <v>420</v>
      </c>
      <c r="K6" s="8">
        <v>296</v>
      </c>
      <c r="M6" s="8">
        <v>246</v>
      </c>
      <c r="O6" s="8">
        <v>287</v>
      </c>
      <c r="Q6" s="8">
        <v>334</v>
      </c>
      <c r="S6" s="8">
        <v>383</v>
      </c>
      <c r="U6" s="8">
        <v>483</v>
      </c>
      <c r="W6" s="6">
        <v>427</v>
      </c>
      <c r="Y6" s="8">
        <v>386</v>
      </c>
      <c r="AA6" s="54">
        <f>C6+E6+G6+I6+K6+M6+O6+Q6+S6+U6+W6+Y6</f>
        <v>4596</v>
      </c>
      <c r="AB6" s="53"/>
    </row>
    <row r="7" spans="1:28" ht="13.5" thickTop="1" x14ac:dyDescent="0.2">
      <c r="B7" t="s">
        <v>15</v>
      </c>
      <c r="D7" s="4">
        <v>3641.33</v>
      </c>
      <c r="F7" s="4">
        <v>4456.62</v>
      </c>
      <c r="H7" s="4">
        <v>4032.18</v>
      </c>
      <c r="J7" s="4">
        <v>3823.96</v>
      </c>
      <c r="L7" s="4">
        <v>2647.68</v>
      </c>
      <c r="N7" s="4">
        <v>2236.92</v>
      </c>
      <c r="P7" s="4">
        <v>2648.69</v>
      </c>
      <c r="R7" s="4">
        <v>3080.67</v>
      </c>
      <c r="T7" s="4">
        <v>3571.37</v>
      </c>
      <c r="V7" s="4">
        <v>4335.9399999999996</v>
      </c>
      <c r="X7" s="4">
        <v>4137.66</v>
      </c>
      <c r="Z7" s="4">
        <v>3739.59</v>
      </c>
      <c r="AA7" s="53"/>
      <c r="AB7" s="55">
        <f>D7+F7+H7+J7+L7+N7+P7+R7+T7+V7+X7+Z7</f>
        <v>42352.61</v>
      </c>
    </row>
    <row r="8" spans="1:28" x14ac:dyDescent="0.2">
      <c r="B8" t="s">
        <v>16</v>
      </c>
      <c r="D8" s="6">
        <v>823.52</v>
      </c>
      <c r="F8" s="6">
        <v>964</v>
      </c>
      <c r="H8" s="6">
        <v>892</v>
      </c>
      <c r="J8" s="6">
        <v>630</v>
      </c>
      <c r="L8" s="6">
        <v>444</v>
      </c>
      <c r="N8" s="6">
        <v>369</v>
      </c>
      <c r="P8" s="6">
        <v>430.5</v>
      </c>
      <c r="R8" s="6">
        <v>501</v>
      </c>
      <c r="T8" s="6">
        <v>574.5</v>
      </c>
      <c r="V8" s="6">
        <v>724.5</v>
      </c>
      <c r="X8" s="6">
        <v>640.5</v>
      </c>
      <c r="Z8" s="6">
        <v>579</v>
      </c>
      <c r="AA8" s="53"/>
      <c r="AB8" s="57">
        <f>D8+F8+H8+J8+L8+N8+P8+R8+T8+V8+X8+Z8</f>
        <v>7572.52</v>
      </c>
    </row>
    <row r="9" spans="1:28" ht="13.5" thickBot="1" x14ac:dyDescent="0.25">
      <c r="A9" s="28"/>
      <c r="B9" s="38" t="s">
        <v>41</v>
      </c>
      <c r="C9" s="9"/>
      <c r="D9" s="65">
        <f>SUM(D7:D8)</f>
        <v>4464.8500000000004</v>
      </c>
      <c r="E9" s="9"/>
      <c r="F9" s="65">
        <f t="shared" ref="F9" si="0">SUM(F7:F8)</f>
        <v>5420.62</v>
      </c>
      <c r="G9" s="9"/>
      <c r="H9" s="65">
        <f t="shared" ref="H9" si="1">SUM(H7:H8)</f>
        <v>4924.18</v>
      </c>
      <c r="I9" s="9"/>
      <c r="J9" s="65">
        <f t="shared" ref="J9" si="2">SUM(J7:J8)</f>
        <v>4453.96</v>
      </c>
      <c r="K9" s="9"/>
      <c r="L9" s="65">
        <f t="shared" ref="L9" si="3">SUM(L7:L8)</f>
        <v>3091.68</v>
      </c>
      <c r="M9" s="9"/>
      <c r="N9" s="65">
        <f t="shared" ref="N9" si="4">SUM(N7:N8)</f>
        <v>2605.92</v>
      </c>
      <c r="O9" s="9"/>
      <c r="P9" s="65">
        <f t="shared" ref="P9" si="5">SUM(P7:P8)</f>
        <v>3079.19</v>
      </c>
      <c r="Q9" s="9"/>
      <c r="R9" s="65">
        <f t="shared" ref="R9" si="6">SUM(R7:R8)</f>
        <v>3581.67</v>
      </c>
      <c r="S9" s="9"/>
      <c r="T9" s="65">
        <f t="shared" ref="T9" si="7">SUM(T7:T8)</f>
        <v>4145.87</v>
      </c>
      <c r="U9" s="9"/>
      <c r="V9" s="65">
        <f t="shared" ref="V9" si="8">SUM(V7:V8)</f>
        <v>5060.4399999999996</v>
      </c>
      <c r="W9" s="9"/>
      <c r="X9" s="65">
        <f t="shared" ref="X9" si="9">SUM(X7:X8)</f>
        <v>4778.16</v>
      </c>
      <c r="Y9" s="9"/>
      <c r="Z9" s="65">
        <f t="shared" ref="Z9" si="10">SUM(Z7:Z8)</f>
        <v>4318.59</v>
      </c>
      <c r="AA9" s="54"/>
      <c r="AB9" s="63">
        <f>SUM(AB7:AB8)</f>
        <v>49925.130000000005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248</v>
      </c>
      <c r="D12" s="4">
        <v>6611.64</v>
      </c>
      <c r="E12" s="4">
        <v>276</v>
      </c>
      <c r="F12" s="4">
        <v>6645.52</v>
      </c>
      <c r="G12" s="4">
        <v>210</v>
      </c>
      <c r="H12" s="4">
        <v>5635.78</v>
      </c>
      <c r="I12" s="4">
        <v>187</v>
      </c>
      <c r="J12" s="4">
        <v>5749.2</v>
      </c>
      <c r="K12" s="4">
        <v>147</v>
      </c>
      <c r="L12" s="4">
        <v>3308.2</v>
      </c>
      <c r="M12" s="4">
        <v>148</v>
      </c>
      <c r="N12" s="4">
        <v>3484.12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11">C12+E12+G12+I12+K12+M12+O12+Q12+S12+U12+W12+Y12</f>
        <v>1216</v>
      </c>
      <c r="AB12" s="55">
        <f t="shared" si="11"/>
        <v>31434.46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149</v>
      </c>
      <c r="P13" s="4">
        <v>10638.66</v>
      </c>
      <c r="Q13" s="4">
        <v>190</v>
      </c>
      <c r="R13" s="4">
        <v>4769.32</v>
      </c>
      <c r="S13" s="4">
        <v>249</v>
      </c>
      <c r="T13" s="4">
        <v>8032.84</v>
      </c>
      <c r="U13" s="4">
        <v>295</v>
      </c>
      <c r="V13" s="4">
        <v>9218.51</v>
      </c>
      <c r="W13" s="4">
        <v>257</v>
      </c>
      <c r="X13" s="4">
        <v>14875.63</v>
      </c>
      <c r="Y13" s="4">
        <v>238</v>
      </c>
      <c r="Z13" s="4">
        <v>14839.94</v>
      </c>
      <c r="AA13" s="55">
        <f t="shared" si="11"/>
        <v>1378</v>
      </c>
      <c r="AB13" s="55">
        <f t="shared" si="11"/>
        <v>62374.9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1</v>
      </c>
      <c r="P14" s="4">
        <v>8.1199999999999992</v>
      </c>
      <c r="Q14" s="4">
        <v>4</v>
      </c>
      <c r="R14" s="4">
        <v>43.74</v>
      </c>
      <c r="S14" s="4">
        <v>5</v>
      </c>
      <c r="T14" s="4">
        <v>379.33</v>
      </c>
      <c r="U14" s="4">
        <v>3</v>
      </c>
      <c r="V14" s="4">
        <v>73.22</v>
      </c>
      <c r="W14" s="4">
        <v>3</v>
      </c>
      <c r="X14" s="4">
        <v>114.88</v>
      </c>
      <c r="Y14" s="4">
        <v>1</v>
      </c>
      <c r="Z14" s="4">
        <v>45.48</v>
      </c>
      <c r="AA14" s="55">
        <f t="shared" si="11"/>
        <v>17</v>
      </c>
      <c r="AB14" s="55">
        <f t="shared" si="11"/>
        <v>664.77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4</v>
      </c>
      <c r="P15" s="4">
        <v>753.6</v>
      </c>
      <c r="Q15" s="4">
        <v>4</v>
      </c>
      <c r="R15" s="4">
        <v>844</v>
      </c>
      <c r="S15" s="4">
        <v>16</v>
      </c>
      <c r="T15" s="4">
        <v>2519.1999999999998</v>
      </c>
      <c r="U15" s="4">
        <v>23</v>
      </c>
      <c r="V15" s="4">
        <v>3079.8</v>
      </c>
      <c r="W15" s="4">
        <v>28</v>
      </c>
      <c r="X15" s="4">
        <v>3539</v>
      </c>
      <c r="Y15" s="4">
        <v>22</v>
      </c>
      <c r="Z15" s="4">
        <v>3662.3</v>
      </c>
      <c r="AA15" s="55">
        <f t="shared" si="11"/>
        <v>97</v>
      </c>
      <c r="AB15" s="55">
        <f t="shared" si="11"/>
        <v>14397.899999999998</v>
      </c>
    </row>
    <row r="16" spans="1:28" x14ac:dyDescent="0.2">
      <c r="B16" s="24" t="s">
        <v>92</v>
      </c>
      <c r="C16" s="4">
        <v>30</v>
      </c>
      <c r="D16" s="4">
        <v>1838.9</v>
      </c>
      <c r="E16" s="4">
        <v>21</v>
      </c>
      <c r="F16" s="4">
        <v>2174.56</v>
      </c>
      <c r="G16" s="4">
        <v>20</v>
      </c>
      <c r="H16" s="4">
        <v>2124.3000000000002</v>
      </c>
      <c r="I16" s="4">
        <v>15</v>
      </c>
      <c r="J16" s="4">
        <v>1928</v>
      </c>
      <c r="K16" s="4">
        <v>3</v>
      </c>
      <c r="L16" s="4">
        <v>559</v>
      </c>
      <c r="M16" s="4">
        <v>4</v>
      </c>
      <c r="N16" s="4">
        <v>319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11"/>
        <v>93</v>
      </c>
      <c r="AB16" s="55">
        <f t="shared" si="11"/>
        <v>8943.76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>
        <v>2</v>
      </c>
      <c r="R17" s="8">
        <v>38</v>
      </c>
      <c r="S17" s="8">
        <v>4</v>
      </c>
      <c r="T17" s="8">
        <v>112</v>
      </c>
      <c r="U17" s="8">
        <v>5</v>
      </c>
      <c r="V17" s="8">
        <v>90</v>
      </c>
      <c r="W17" s="8">
        <v>1</v>
      </c>
      <c r="X17" s="8">
        <v>0</v>
      </c>
      <c r="Y17" s="8">
        <v>2</v>
      </c>
      <c r="Z17" s="8">
        <v>72</v>
      </c>
      <c r="AA17" s="55">
        <f t="shared" si="11"/>
        <v>14</v>
      </c>
      <c r="AB17" s="55">
        <f t="shared" si="11"/>
        <v>312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2">SUM(C12:C17)</f>
        <v>278</v>
      </c>
      <c r="D18" s="65">
        <f>SUM(D12:D17)</f>
        <v>8450.5400000000009</v>
      </c>
      <c r="E18" s="29">
        <f t="shared" si="12"/>
        <v>297</v>
      </c>
      <c r="F18" s="65">
        <f t="shared" si="12"/>
        <v>8820.08</v>
      </c>
      <c r="G18" s="29">
        <f t="shared" si="12"/>
        <v>230</v>
      </c>
      <c r="H18" s="65">
        <f t="shared" si="12"/>
        <v>7760.08</v>
      </c>
      <c r="I18" s="29">
        <f t="shared" si="12"/>
        <v>202</v>
      </c>
      <c r="J18" s="65">
        <f t="shared" si="12"/>
        <v>7677.2</v>
      </c>
      <c r="K18" s="29">
        <f t="shared" si="12"/>
        <v>150</v>
      </c>
      <c r="L18" s="65">
        <f t="shared" si="12"/>
        <v>3867.2</v>
      </c>
      <c r="M18" s="29">
        <f t="shared" si="12"/>
        <v>152</v>
      </c>
      <c r="N18" s="65">
        <f t="shared" si="12"/>
        <v>3803.12</v>
      </c>
      <c r="O18" s="29">
        <f t="shared" si="12"/>
        <v>154</v>
      </c>
      <c r="P18" s="65">
        <f t="shared" si="12"/>
        <v>11400.380000000001</v>
      </c>
      <c r="Q18" s="29">
        <f t="shared" si="12"/>
        <v>200</v>
      </c>
      <c r="R18" s="65">
        <f t="shared" si="12"/>
        <v>5695.0599999999995</v>
      </c>
      <c r="S18" s="29">
        <f t="shared" si="12"/>
        <v>274</v>
      </c>
      <c r="T18" s="65">
        <f t="shared" si="12"/>
        <v>11043.369999999999</v>
      </c>
      <c r="U18" s="29">
        <f t="shared" si="12"/>
        <v>326</v>
      </c>
      <c r="V18" s="65">
        <f t="shared" si="12"/>
        <v>12461.529999999999</v>
      </c>
      <c r="W18" s="29">
        <f t="shared" si="12"/>
        <v>289</v>
      </c>
      <c r="X18" s="65">
        <f t="shared" si="12"/>
        <v>18529.509999999998</v>
      </c>
      <c r="Y18" s="29">
        <f t="shared" si="12"/>
        <v>263</v>
      </c>
      <c r="Z18" s="65">
        <f t="shared" si="12"/>
        <v>18619.72</v>
      </c>
      <c r="AA18" s="58">
        <f t="shared" si="12"/>
        <v>2815</v>
      </c>
      <c r="AB18" s="59">
        <f t="shared" si="12"/>
        <v>118127.79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v>1</v>
      </c>
      <c r="P21" s="17">
        <v>9.99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13">C21+E21+G21+I21+K21+M21+O21+Q21+S21+U21+W21+Y21</f>
        <v>1</v>
      </c>
      <c r="AB21" s="55">
        <f t="shared" ref="AB21:AB23" si="14">D21+F21+H21+J21+L21+N21+P21+R21+T21+V21+X21+Z21</f>
        <v>9.99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1</v>
      </c>
      <c r="P22" s="4">
        <v>23.5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13"/>
        <v>1</v>
      </c>
      <c r="AB22" s="55">
        <f t="shared" si="14"/>
        <v>23.5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13"/>
        <v>0</v>
      </c>
      <c r="AB23" s="55">
        <f t="shared" si="14"/>
        <v>0</v>
      </c>
    </row>
    <row r="24" spans="1:30" x14ac:dyDescent="0.2">
      <c r="B24" s="24" t="s">
        <v>50</v>
      </c>
      <c r="C24" s="17">
        <v>19</v>
      </c>
      <c r="D24" s="17">
        <v>6910.98</v>
      </c>
      <c r="E24" s="17">
        <v>12</v>
      </c>
      <c r="F24" s="17">
        <v>3963.05</v>
      </c>
      <c r="G24" s="17">
        <v>11</v>
      </c>
      <c r="H24" s="17">
        <v>5906.04</v>
      </c>
      <c r="I24" s="17">
        <v>13</v>
      </c>
      <c r="J24" s="17">
        <v>4881.3500000000004</v>
      </c>
      <c r="K24" s="17">
        <v>8</v>
      </c>
      <c r="L24" s="17">
        <v>3127.7</v>
      </c>
      <c r="M24" s="17">
        <v>5</v>
      </c>
      <c r="N24" s="17">
        <v>1948.3</v>
      </c>
      <c r="O24" s="17">
        <v>15</v>
      </c>
      <c r="P24" s="17">
        <v>5464.56</v>
      </c>
      <c r="Q24" s="17">
        <v>16</v>
      </c>
      <c r="R24" s="17">
        <v>9708.81</v>
      </c>
      <c r="S24" s="17">
        <v>13</v>
      </c>
      <c r="T24" s="17">
        <v>5180.55</v>
      </c>
      <c r="U24" s="17">
        <v>11</v>
      </c>
      <c r="V24" s="17">
        <v>3231.16</v>
      </c>
      <c r="W24" s="17">
        <v>9</v>
      </c>
      <c r="X24" s="17">
        <v>2976.8</v>
      </c>
      <c r="Y24" s="17">
        <v>11</v>
      </c>
      <c r="Z24" s="17">
        <v>4943.4799999999996</v>
      </c>
      <c r="AA24" s="55">
        <f t="shared" ref="AA24:AA26" si="15">C24+E24+G24+I24+K24+M24+O24+Q24+S24+U24+W24+Y24</f>
        <v>143</v>
      </c>
      <c r="AB24" s="55">
        <f t="shared" ref="AB24:AB26" si="16">D24+F24+H24+J24+L24+N24+P24+R24+T24+V24+X24+Z24</f>
        <v>58242.78</v>
      </c>
    </row>
    <row r="25" spans="1:30" x14ac:dyDescent="0.2">
      <c r="B25" s="24" t="s">
        <v>51</v>
      </c>
      <c r="C25" s="17">
        <v>1</v>
      </c>
      <c r="D25" s="17">
        <v>326.8</v>
      </c>
      <c r="E25" s="17">
        <v>3</v>
      </c>
      <c r="F25" s="17">
        <v>678.1</v>
      </c>
      <c r="G25" s="17">
        <v>3</v>
      </c>
      <c r="H25" s="17">
        <v>766.25</v>
      </c>
      <c r="I25" s="17">
        <v>2</v>
      </c>
      <c r="J25" s="17">
        <v>1232.71</v>
      </c>
      <c r="K25" s="17">
        <v>3</v>
      </c>
      <c r="L25" s="17">
        <v>2016.25</v>
      </c>
      <c r="M25" s="17">
        <v>2</v>
      </c>
      <c r="N25" s="17">
        <v>722.4</v>
      </c>
      <c r="O25" s="17">
        <v>3</v>
      </c>
      <c r="P25" s="17">
        <v>722.9</v>
      </c>
      <c r="Q25" s="17">
        <v>1</v>
      </c>
      <c r="R25" s="17">
        <v>667.08</v>
      </c>
      <c r="S25" s="17"/>
      <c r="T25" s="17"/>
      <c r="U25" s="17">
        <v>3</v>
      </c>
      <c r="V25" s="17">
        <v>1741.5</v>
      </c>
      <c r="W25" s="17">
        <v>3</v>
      </c>
      <c r="X25" s="17">
        <v>1242.22</v>
      </c>
      <c r="Y25" s="17">
        <v>2</v>
      </c>
      <c r="Z25" s="17">
        <v>501.6</v>
      </c>
      <c r="AA25" s="55">
        <f t="shared" si="15"/>
        <v>26</v>
      </c>
      <c r="AB25" s="55">
        <f t="shared" si="16"/>
        <v>10617.81</v>
      </c>
    </row>
    <row r="26" spans="1:30" x14ac:dyDescent="0.2">
      <c r="B26" s="24" t="s">
        <v>52</v>
      </c>
      <c r="C26" s="8"/>
      <c r="D26" s="8"/>
      <c r="E26" s="8">
        <v>2</v>
      </c>
      <c r="F26" s="8">
        <v>350</v>
      </c>
      <c r="G26" s="8">
        <v>1</v>
      </c>
      <c r="H26" s="8">
        <v>2576.9299999999998</v>
      </c>
      <c r="I26" s="8">
        <v>1</v>
      </c>
      <c r="J26" s="8">
        <v>0.27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</v>
      </c>
      <c r="V26" s="8">
        <v>645.48</v>
      </c>
      <c r="W26" s="8">
        <v>1</v>
      </c>
      <c r="X26" s="8">
        <v>1141.25</v>
      </c>
      <c r="Y26" s="8">
        <v>1</v>
      </c>
      <c r="Z26" s="8">
        <v>321.02999999999997</v>
      </c>
      <c r="AA26" s="55">
        <f t="shared" si="15"/>
        <v>7</v>
      </c>
      <c r="AB26" s="55">
        <f t="shared" si="16"/>
        <v>5034.96</v>
      </c>
      <c r="AD26" s="21"/>
    </row>
    <row r="27" spans="1:30" ht="13.5" thickBot="1" x14ac:dyDescent="0.25">
      <c r="A27" s="69"/>
      <c r="B27" s="69" t="s">
        <v>54</v>
      </c>
      <c r="C27" s="29">
        <f t="shared" ref="C27:AB27" si="17">SUM(C21:C26)</f>
        <v>20</v>
      </c>
      <c r="D27" s="65">
        <f t="shared" si="17"/>
        <v>7237.78</v>
      </c>
      <c r="E27" s="29">
        <f t="shared" si="17"/>
        <v>17</v>
      </c>
      <c r="F27" s="65">
        <f t="shared" si="17"/>
        <v>4991.1500000000005</v>
      </c>
      <c r="G27" s="29">
        <f t="shared" si="17"/>
        <v>15</v>
      </c>
      <c r="H27" s="65">
        <f t="shared" si="17"/>
        <v>9249.2199999999993</v>
      </c>
      <c r="I27" s="29">
        <f t="shared" si="17"/>
        <v>16</v>
      </c>
      <c r="J27" s="65">
        <f t="shared" si="17"/>
        <v>6114.3300000000008</v>
      </c>
      <c r="K27" s="29">
        <f t="shared" si="17"/>
        <v>11</v>
      </c>
      <c r="L27" s="65">
        <f t="shared" si="17"/>
        <v>5143.95</v>
      </c>
      <c r="M27" s="29">
        <f t="shared" si="17"/>
        <v>7</v>
      </c>
      <c r="N27" s="65">
        <f t="shared" si="17"/>
        <v>2670.7</v>
      </c>
      <c r="O27" s="29">
        <f t="shared" si="17"/>
        <v>20</v>
      </c>
      <c r="P27" s="65">
        <f t="shared" si="17"/>
        <v>6220.95</v>
      </c>
      <c r="Q27" s="29">
        <f t="shared" si="17"/>
        <v>17</v>
      </c>
      <c r="R27" s="65">
        <f t="shared" si="17"/>
        <v>10375.89</v>
      </c>
      <c r="S27" s="29">
        <f t="shared" si="17"/>
        <v>13</v>
      </c>
      <c r="T27" s="65">
        <f t="shared" si="17"/>
        <v>5180.55</v>
      </c>
      <c r="U27" s="29">
        <f t="shared" si="17"/>
        <v>15</v>
      </c>
      <c r="V27" s="65">
        <f t="shared" si="17"/>
        <v>5618.1399999999994</v>
      </c>
      <c r="W27" s="29">
        <f t="shared" si="17"/>
        <v>13</v>
      </c>
      <c r="X27" s="65">
        <f t="shared" si="17"/>
        <v>5360.27</v>
      </c>
      <c r="Y27" s="29">
        <f t="shared" si="17"/>
        <v>14</v>
      </c>
      <c r="Z27" s="65">
        <f t="shared" si="17"/>
        <v>5766.11</v>
      </c>
      <c r="AA27" s="58">
        <f t="shared" si="17"/>
        <v>178</v>
      </c>
      <c r="AB27" s="59">
        <f t="shared" si="17"/>
        <v>73929.040000000008</v>
      </c>
    </row>
    <row r="28" spans="1:30" ht="13.5" thickTop="1" x14ac:dyDescent="0.2">
      <c r="AA28" s="53"/>
      <c r="AB28" s="53"/>
    </row>
    <row r="29" spans="1:30" x14ac:dyDescent="0.2">
      <c r="A29" s="25" t="s">
        <v>94</v>
      </c>
      <c r="C29" s="67">
        <f t="shared" ref="C29:AB29" si="18">C18+C27</f>
        <v>298</v>
      </c>
      <c r="D29" s="79">
        <f t="shared" si="18"/>
        <v>15688.32</v>
      </c>
      <c r="E29" s="67">
        <f t="shared" si="18"/>
        <v>314</v>
      </c>
      <c r="F29" s="79">
        <f t="shared" si="18"/>
        <v>13811.23</v>
      </c>
      <c r="G29" s="67">
        <f t="shared" si="18"/>
        <v>245</v>
      </c>
      <c r="H29" s="79">
        <f t="shared" si="18"/>
        <v>17009.3</v>
      </c>
      <c r="I29" s="67">
        <f t="shared" si="18"/>
        <v>218</v>
      </c>
      <c r="J29" s="79">
        <f t="shared" si="18"/>
        <v>13791.53</v>
      </c>
      <c r="K29" s="67">
        <f t="shared" si="18"/>
        <v>161</v>
      </c>
      <c r="L29" s="79">
        <f t="shared" si="18"/>
        <v>9011.15</v>
      </c>
      <c r="M29" s="67">
        <f t="shared" si="18"/>
        <v>159</v>
      </c>
      <c r="N29" s="79">
        <f t="shared" si="18"/>
        <v>6473.82</v>
      </c>
      <c r="O29" s="67">
        <f t="shared" si="18"/>
        <v>174</v>
      </c>
      <c r="P29" s="79">
        <f t="shared" si="18"/>
        <v>17621.330000000002</v>
      </c>
      <c r="Q29" s="67">
        <f t="shared" si="18"/>
        <v>217</v>
      </c>
      <c r="R29" s="79">
        <f t="shared" si="18"/>
        <v>16070.949999999999</v>
      </c>
      <c r="S29" s="67">
        <f t="shared" si="18"/>
        <v>287</v>
      </c>
      <c r="T29" s="79">
        <f t="shared" si="18"/>
        <v>16223.919999999998</v>
      </c>
      <c r="U29" s="67">
        <f t="shared" si="18"/>
        <v>341</v>
      </c>
      <c r="V29" s="79">
        <f t="shared" si="18"/>
        <v>18079.669999999998</v>
      </c>
      <c r="W29" s="67">
        <f t="shared" si="18"/>
        <v>302</v>
      </c>
      <c r="X29" s="79">
        <f t="shared" si="18"/>
        <v>23889.78</v>
      </c>
      <c r="Y29" s="67">
        <f t="shared" si="18"/>
        <v>277</v>
      </c>
      <c r="Z29" s="79">
        <f t="shared" si="18"/>
        <v>24385.83</v>
      </c>
      <c r="AA29" s="136">
        <f t="shared" si="18"/>
        <v>2993</v>
      </c>
      <c r="AB29" s="137">
        <f t="shared" si="18"/>
        <v>192056.83000000002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164972.64000000001</v>
      </c>
      <c r="E31" s="66"/>
      <c r="F31" s="93">
        <v>180249.60000000001</v>
      </c>
      <c r="G31" s="66"/>
      <c r="H31" s="93">
        <v>165770.42000000001</v>
      </c>
      <c r="I31" s="66"/>
      <c r="J31" s="93">
        <v>149311.54</v>
      </c>
      <c r="K31" s="66"/>
      <c r="L31" s="93">
        <v>98805.11</v>
      </c>
      <c r="M31" s="66"/>
      <c r="N31" s="93">
        <v>94745.1</v>
      </c>
      <c r="O31" s="66"/>
      <c r="P31" s="93">
        <v>95475.09</v>
      </c>
      <c r="Q31" s="66"/>
      <c r="R31" s="93">
        <v>121257.39</v>
      </c>
      <c r="S31" s="66"/>
      <c r="T31" s="93">
        <v>156392.57999999999</v>
      </c>
      <c r="U31" s="66"/>
      <c r="V31" s="93">
        <v>172168.64</v>
      </c>
      <c r="W31" s="66"/>
      <c r="X31" s="93">
        <v>168804.3</v>
      </c>
      <c r="Y31" s="66"/>
      <c r="Z31" s="93">
        <v>157544.47</v>
      </c>
      <c r="AA31" s="91"/>
      <c r="AB31" s="64">
        <f>D31+F31+H31+J31+L31+N31+P31+R31+T31+V31+X31+Z31</f>
        <v>1725496.88</v>
      </c>
      <c r="AD31" s="116"/>
    </row>
    <row r="32" spans="1:30" ht="13.5" thickBot="1" x14ac:dyDescent="0.25">
      <c r="A32" s="38" t="s">
        <v>105</v>
      </c>
      <c r="B32" s="38"/>
      <c r="C32" s="29"/>
      <c r="D32" s="124">
        <f>D29/D31</f>
        <v>9.5096496000791397E-2</v>
      </c>
      <c r="E32" s="29"/>
      <c r="F32" s="124">
        <f t="shared" ref="F32" si="19">F29/F31</f>
        <v>7.6622805265587277E-2</v>
      </c>
      <c r="G32" s="29"/>
      <c r="H32" s="124">
        <f t="shared" ref="H32" si="20">H29/H31</f>
        <v>0.10260757015636443</v>
      </c>
      <c r="I32" s="29"/>
      <c r="J32" s="124">
        <f t="shared" ref="J32" si="21">J29/J31</f>
        <v>9.2367475414157532E-2</v>
      </c>
      <c r="K32" s="29"/>
      <c r="L32" s="124">
        <f t="shared" ref="L32" si="22">L29/L31</f>
        <v>9.1201254671949658E-2</v>
      </c>
      <c r="M32" s="29"/>
      <c r="N32" s="124">
        <f t="shared" ref="N32" si="23">N29/N31</f>
        <v>6.8328810672003082E-2</v>
      </c>
      <c r="O32" s="29"/>
      <c r="P32" s="124">
        <f t="shared" ref="P32" si="24">P29/P31</f>
        <v>0.18456468593012065</v>
      </c>
      <c r="Q32" s="29"/>
      <c r="R32" s="124">
        <f t="shared" ref="R32" si="25">R29/R31</f>
        <v>0.13253583967129756</v>
      </c>
      <c r="S32" s="29"/>
      <c r="T32" s="124">
        <f t="shared" ref="T32" si="26">T29/T31</f>
        <v>0.10373842544192313</v>
      </c>
      <c r="U32" s="29"/>
      <c r="V32" s="124">
        <f t="shared" ref="V32" si="27">V29/V31</f>
        <v>0.10501140045016326</v>
      </c>
      <c r="W32" s="29"/>
      <c r="X32" s="124">
        <f t="shared" ref="X32" si="28">X29/X31</f>
        <v>0.14152352754047143</v>
      </c>
      <c r="Y32" s="29"/>
      <c r="Z32" s="124">
        <f t="shared" ref="Z32" si="29">Z29/Z31</f>
        <v>0.15478696269059777</v>
      </c>
      <c r="AA32" s="138"/>
      <c r="AB32" s="139">
        <f>AB29/AB31</f>
        <v>0.11130523168491618</v>
      </c>
    </row>
    <row r="33" spans="1:32" ht="13.5" customHeight="1" thickTop="1" x14ac:dyDescent="0.2">
      <c r="D33" s="10"/>
      <c r="F33" s="10"/>
      <c r="H33" s="10"/>
      <c r="J33" s="10"/>
      <c r="L33" s="10"/>
      <c r="N33" s="10"/>
      <c r="P33" s="10"/>
      <c r="R33" s="10"/>
      <c r="T33" s="10"/>
      <c r="V33" s="10"/>
      <c r="X33" s="10"/>
      <c r="Z33" s="10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92</v>
      </c>
      <c r="P35" s="129">
        <v>936</v>
      </c>
      <c r="Q35" s="17">
        <v>124</v>
      </c>
      <c r="R35" s="129">
        <v>2124</v>
      </c>
      <c r="S35" s="17">
        <v>127</v>
      </c>
      <c r="T35" s="129">
        <v>921</v>
      </c>
      <c r="U35" s="17">
        <v>141</v>
      </c>
      <c r="V35" s="129">
        <v>1111.01</v>
      </c>
      <c r="W35" s="17">
        <v>136</v>
      </c>
      <c r="X35" s="129">
        <v>5793.09</v>
      </c>
      <c r="Y35" s="17">
        <v>130</v>
      </c>
      <c r="Z35" s="129">
        <v>92</v>
      </c>
      <c r="AA35" s="55">
        <f t="shared" ref="AA35:AA36" si="30">C35+E35+G35+I35+K35+M35+O35+Q35+S35+U35+W35+Y35</f>
        <v>750</v>
      </c>
      <c r="AB35" s="131">
        <f t="shared" ref="AB35:AB36" si="31">D35+F35+H35+J35+L35+N35+P35+R35+T35+V35+X35+Z35</f>
        <v>10977.1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70</v>
      </c>
      <c r="P36" s="130">
        <v>705.89</v>
      </c>
      <c r="Q36" s="103">
        <v>90</v>
      </c>
      <c r="R36" s="130">
        <v>570.04</v>
      </c>
      <c r="S36" s="103">
        <v>106</v>
      </c>
      <c r="T36" s="130">
        <v>1090.6500000000001</v>
      </c>
      <c r="U36" s="103">
        <v>120</v>
      </c>
      <c r="V36" s="130">
        <v>2278</v>
      </c>
      <c r="W36" s="103">
        <v>98</v>
      </c>
      <c r="X36" s="130">
        <v>749.5</v>
      </c>
      <c r="Y36" s="103">
        <v>84</v>
      </c>
      <c r="Z36" s="130">
        <v>1100.3399999999999</v>
      </c>
      <c r="AA36" s="55">
        <f t="shared" si="30"/>
        <v>568</v>
      </c>
      <c r="AB36" s="131">
        <f t="shared" si="31"/>
        <v>6494.42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32">SUM(O35:O36)</f>
        <v>162</v>
      </c>
      <c r="P37" s="132">
        <f t="shared" si="32"/>
        <v>1641.8899999999999</v>
      </c>
      <c r="Q37" s="71">
        <f t="shared" si="32"/>
        <v>214</v>
      </c>
      <c r="R37" s="132">
        <f t="shared" si="32"/>
        <v>2694.04</v>
      </c>
      <c r="S37" s="71">
        <f t="shared" si="32"/>
        <v>233</v>
      </c>
      <c r="T37" s="132">
        <f t="shared" si="32"/>
        <v>2011.65</v>
      </c>
      <c r="U37" s="71">
        <f t="shared" si="32"/>
        <v>261</v>
      </c>
      <c r="V37" s="132">
        <f t="shared" si="32"/>
        <v>3389.01</v>
      </c>
      <c r="W37" s="71">
        <f t="shared" si="32"/>
        <v>234</v>
      </c>
      <c r="X37" s="132">
        <f t="shared" si="32"/>
        <v>6542.59</v>
      </c>
      <c r="Y37" s="71">
        <f t="shared" si="32"/>
        <v>214</v>
      </c>
      <c r="Z37" s="132">
        <f t="shared" si="32"/>
        <v>1192.3399999999999</v>
      </c>
      <c r="AA37" s="58">
        <f t="shared" si="32"/>
        <v>1318</v>
      </c>
      <c r="AB37" s="59">
        <f t="shared" si="32"/>
        <v>17471.52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99" t="s">
        <v>88</v>
      </c>
      <c r="B39" s="100"/>
      <c r="C39" s="68"/>
      <c r="D39" s="127">
        <f>D18+D27+D37-D9</f>
        <v>11223.47</v>
      </c>
      <c r="E39" s="68"/>
      <c r="F39" s="127">
        <f>F18+F27+F37-F9</f>
        <v>8390.61</v>
      </c>
      <c r="G39" s="68"/>
      <c r="H39" s="127">
        <f>H18+H27+38-H9</f>
        <v>12123.119999999999</v>
      </c>
      <c r="I39" s="68"/>
      <c r="J39" s="127">
        <f>J18+J27+J37-J9</f>
        <v>9337.57</v>
      </c>
      <c r="K39" s="68"/>
      <c r="L39" s="127">
        <f>L18+L27+L37-L9</f>
        <v>5919.4699999999993</v>
      </c>
      <c r="M39" s="68"/>
      <c r="N39" s="127">
        <f>N18+N27+N37-N9</f>
        <v>3867.8999999999996</v>
      </c>
      <c r="O39" s="68"/>
      <c r="P39" s="127">
        <f>P18+P27+P37-P9</f>
        <v>16184.03</v>
      </c>
      <c r="Q39" s="68"/>
      <c r="R39" s="127">
        <f>R18+R27+R37-R9</f>
        <v>15183.319999999998</v>
      </c>
      <c r="S39" s="68"/>
      <c r="T39" s="127">
        <f>T18+T27+T37-T9</f>
        <v>14089.7</v>
      </c>
      <c r="U39" s="68"/>
      <c r="V39" s="127">
        <f>V18+V27+V37-V9</f>
        <v>16408.240000000002</v>
      </c>
      <c r="W39" s="68"/>
      <c r="X39" s="127">
        <f>X18+X27+X37-X9</f>
        <v>25654.21</v>
      </c>
      <c r="Y39" s="68"/>
      <c r="Z39" s="127">
        <f>Z18+Z27+Z37-Z9</f>
        <v>21259.58</v>
      </c>
      <c r="AA39" s="68"/>
      <c r="AB39" s="127">
        <f>AB18+AB27+AB37-AB9</f>
        <v>159603.22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53" right="0.45" top="1" bottom="1" header="0.5" footer="0.5"/>
  <pageSetup scale="53" orientation="landscape" r:id="rId1"/>
  <headerFooter alignWithMargins="0">
    <oddFooter>&amp;L&amp;F&amp;RPrepared by Kathy Adair
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58"/>
  <sheetViews>
    <sheetView tabSelected="1" zoomScaleNormal="100" workbookViewId="0">
      <pane xSplit="1" ySplit="4" topLeftCell="B8" activePane="bottomRight" state="frozen"/>
      <selection activeCell="C40" sqref="C40"/>
      <selection pane="topRight" activeCell="C40" sqref="C40"/>
      <selection pane="bottomLeft" activeCell="C40" sqref="C40"/>
      <selection pane="bottomRight" activeCell="A2" sqref="A2"/>
    </sheetView>
  </sheetViews>
  <sheetFormatPr defaultRowHeight="12.75" x14ac:dyDescent="0.2"/>
  <cols>
    <col min="1" max="1" width="46.7109375" style="13" customWidth="1"/>
    <col min="2" max="2" width="6.7109375" style="3" customWidth="1"/>
    <col min="3" max="3" width="10.7109375" style="3" bestFit="1" customWidth="1"/>
    <col min="4" max="4" width="6.7109375" style="3" customWidth="1"/>
    <col min="5" max="5" width="10.7109375" style="3" bestFit="1" customWidth="1"/>
    <col min="6" max="6" width="6.7109375" style="3" customWidth="1"/>
    <col min="7" max="7" width="10.7109375" style="3" bestFit="1" customWidth="1"/>
    <col min="8" max="8" width="6.7109375" style="3" customWidth="1"/>
    <col min="9" max="9" width="10.7109375" style="3" bestFit="1" customWidth="1"/>
    <col min="10" max="10" width="6.7109375" style="3" customWidth="1"/>
    <col min="11" max="11" width="10.7109375" style="3" bestFit="1" customWidth="1"/>
    <col min="12" max="12" width="6.7109375" style="3" customWidth="1"/>
    <col min="13" max="13" width="10.7109375" style="3" bestFit="1" customWidth="1"/>
    <col min="14" max="14" width="6.28515625" style="3" customWidth="1"/>
    <col min="15" max="15" width="10.7109375" style="3" bestFit="1" customWidth="1"/>
    <col min="16" max="16" width="6.28515625" style="3" customWidth="1"/>
    <col min="17" max="17" width="10.7109375" style="3" bestFit="1" customWidth="1"/>
    <col min="18" max="18" width="6.140625" style="3" customWidth="1"/>
    <col min="19" max="19" width="10.7109375" style="3" bestFit="1" customWidth="1"/>
    <col min="20" max="20" width="5.5703125" style="3" customWidth="1"/>
    <col min="21" max="21" width="10.7109375" style="3" bestFit="1" customWidth="1"/>
    <col min="22" max="22" width="7.28515625" style="3" customWidth="1"/>
    <col min="23" max="23" width="10.7109375" style="3" bestFit="1" customWidth="1"/>
    <col min="24" max="24" width="6.140625" style="3" customWidth="1"/>
    <col min="25" max="25" width="10.7109375" style="3" bestFit="1" customWidth="1"/>
    <col min="26" max="26" width="7.7109375" style="3" customWidth="1"/>
    <col min="27" max="27" width="11" style="3" bestFit="1" customWidth="1"/>
    <col min="28" max="29" width="11.7109375" style="13" bestFit="1" customWidth="1"/>
    <col min="30" max="16384" width="9.140625" style="13"/>
  </cols>
  <sheetData>
    <row r="1" spans="1:29" ht="18" x14ac:dyDescent="0.25">
      <c r="A1" s="18" t="s">
        <v>37</v>
      </c>
      <c r="R1" s="3" t="s">
        <v>32</v>
      </c>
    </row>
    <row r="2" spans="1:29" x14ac:dyDescent="0.2">
      <c r="A2" s="13" t="s">
        <v>32</v>
      </c>
    </row>
    <row r="3" spans="1:29" x14ac:dyDescent="0.2">
      <c r="B3" s="145" t="s">
        <v>0</v>
      </c>
      <c r="C3" s="145"/>
      <c r="D3" s="146" t="s">
        <v>1</v>
      </c>
      <c r="E3" s="146"/>
      <c r="F3" s="145" t="s">
        <v>2</v>
      </c>
      <c r="G3" s="145"/>
      <c r="H3" s="146" t="s">
        <v>3</v>
      </c>
      <c r="I3" s="146"/>
      <c r="J3" s="145" t="s">
        <v>4</v>
      </c>
      <c r="K3" s="145"/>
      <c r="L3" s="146" t="s">
        <v>5</v>
      </c>
      <c r="M3" s="146"/>
      <c r="N3" s="145" t="s">
        <v>6</v>
      </c>
      <c r="O3" s="145"/>
      <c r="P3" s="146" t="s">
        <v>7</v>
      </c>
      <c r="Q3" s="146"/>
      <c r="R3" s="145" t="s">
        <v>8</v>
      </c>
      <c r="S3" s="145"/>
      <c r="T3" s="146" t="s">
        <v>9</v>
      </c>
      <c r="U3" s="146"/>
      <c r="V3" s="145" t="s">
        <v>10</v>
      </c>
      <c r="W3" s="145"/>
      <c r="X3" s="146" t="s">
        <v>11</v>
      </c>
      <c r="Y3" s="146"/>
      <c r="Z3" s="147" t="s">
        <v>12</v>
      </c>
      <c r="AA3" s="147"/>
    </row>
    <row r="4" spans="1:29" x14ac:dyDescent="0.2">
      <c r="B4" s="41" t="s">
        <v>13</v>
      </c>
      <c r="C4" s="41" t="s">
        <v>14</v>
      </c>
      <c r="D4" s="11" t="s">
        <v>13</v>
      </c>
      <c r="E4" s="11" t="s">
        <v>14</v>
      </c>
      <c r="F4" s="41" t="s">
        <v>13</v>
      </c>
      <c r="G4" s="41" t="s">
        <v>14</v>
      </c>
      <c r="H4" s="11" t="s">
        <v>13</v>
      </c>
      <c r="I4" s="11" t="s">
        <v>14</v>
      </c>
      <c r="J4" s="41" t="s">
        <v>13</v>
      </c>
      <c r="K4" s="41" t="s">
        <v>14</v>
      </c>
      <c r="L4" s="11" t="s">
        <v>13</v>
      </c>
      <c r="M4" s="11" t="s">
        <v>14</v>
      </c>
      <c r="N4" s="41" t="s">
        <v>13</v>
      </c>
      <c r="O4" s="41" t="s">
        <v>14</v>
      </c>
      <c r="P4" s="11" t="s">
        <v>13</v>
      </c>
      <c r="Q4" s="11" t="s">
        <v>14</v>
      </c>
      <c r="R4" s="41" t="s">
        <v>13</v>
      </c>
      <c r="S4" s="41" t="s">
        <v>14</v>
      </c>
      <c r="T4" s="11" t="s">
        <v>13</v>
      </c>
      <c r="U4" s="11" t="s">
        <v>14</v>
      </c>
      <c r="V4" s="41" t="s">
        <v>13</v>
      </c>
      <c r="W4" s="41" t="s">
        <v>14</v>
      </c>
      <c r="X4" s="11" t="s">
        <v>13</v>
      </c>
      <c r="Y4" s="11" t="s">
        <v>14</v>
      </c>
      <c r="Z4" s="52" t="s">
        <v>13</v>
      </c>
      <c r="AA4" s="52" t="s">
        <v>14</v>
      </c>
    </row>
    <row r="5" spans="1:29" x14ac:dyDescent="0.2">
      <c r="A5" s="22" t="s">
        <v>34</v>
      </c>
      <c r="B5" s="42"/>
      <c r="C5" s="42"/>
      <c r="F5" s="42"/>
      <c r="G5" s="42"/>
      <c r="J5" s="42"/>
      <c r="K5" s="42"/>
      <c r="N5" s="42"/>
      <c r="O5" s="42"/>
      <c r="R5" s="42"/>
      <c r="S5" s="42"/>
      <c r="V5" s="42"/>
      <c r="W5" s="42"/>
      <c r="Z5" s="53"/>
      <c r="AA5" s="53"/>
    </row>
    <row r="6" spans="1:29" ht="13.5" thickBot="1" x14ac:dyDescent="0.25">
      <c r="A6" s="13" t="s">
        <v>40</v>
      </c>
      <c r="B6" s="43">
        <f>'01'!C6+'02'!C6+'03'!C6+'04'!C6+'05 ACPE'!C6+'05'!C6+'06'!C6+'07'!C6+'08'!C6+'09'!C6+'10'!C6+'11'!C6+'12'!C6+'18'!C6+'20'!C6+'25'!C6</f>
        <v>4403</v>
      </c>
      <c r="C6" s="42"/>
      <c r="D6" s="2">
        <f>'01'!E6+'02'!E6+'03'!E6+'04'!E6+'05 ACPE'!E6+'05'!E6+'06'!E6+'07'!E6+'08'!E6+'09'!E6+'10'!E6+'11'!E6+'12'!E6+'18'!E6+'20'!E6+'25'!E6</f>
        <v>5187</v>
      </c>
      <c r="F6" s="43">
        <f>'01'!G6+'02'!G6+'03'!G6+'04'!G6+'05 ACPE'!G6+'05'!G6+'06'!G6+'07'!G6+'08'!G6+'09'!G6+'10'!G6+'11'!G6+'12'!G6+'18'!G6+'20'!G6+'25'!G6</f>
        <v>5027</v>
      </c>
      <c r="G6" s="42"/>
      <c r="H6" s="2">
        <f>'01'!I6+'02'!I6+'03'!I6+'04'!I6+'05 ACPE'!I6+'05'!I6+'06'!I6+'07'!I6+'08'!I6+'09'!I6+'10'!I6+'11'!I6+'12'!I6+'18'!I6+'20'!I6+'25'!I6</f>
        <v>4490</v>
      </c>
      <c r="J6" s="43">
        <f>'01'!K6+'02'!K6+'03'!K6+'04'!K6+'05 ACPE'!K6+'05'!K6+'06'!K6+'07'!K6+'08'!K6+'09'!K6+'10'!K6+'11'!K6+'12'!K6+'18'!K6+'20'!K6+'25'!K6</f>
        <v>3905</v>
      </c>
      <c r="K6" s="42"/>
      <c r="L6" s="2">
        <f>'01'!M6+'02'!M6+'03'!M6+'04'!M6+'05 ACPE'!M6+'05'!M6+'06'!M6+'07'!M6+'08'!M6+'09'!M6+'10'!M6+'11'!M6+'12'!M6+'18'!M6+'20'!M6+'25'!M6</f>
        <v>3417</v>
      </c>
      <c r="N6" s="43">
        <f>'01'!O6+'02'!O6+'03'!O6+'04'!O6+'05 ACPE'!O6+'05'!O6+'06'!O6+'07'!O6+'08'!O6+'09'!O6+'10'!O6+'11'!O6+'12'!O6+'18'!O6+'20'!O6+'25'!O6</f>
        <v>4725</v>
      </c>
      <c r="O6" s="42"/>
      <c r="P6" s="2">
        <f>'01'!Q6+'02'!Q6+'03'!Q6+'04'!Q6+'05 ACPE'!Q6+'05'!Q6+'06'!Q6+'07'!Q6+'08'!Q6+'09'!Q6+'10'!Q6+'11'!Q6+'12'!Q6+'18'!Q6+'20'!Q6+'25'!Q6</f>
        <v>4491</v>
      </c>
      <c r="R6" s="43">
        <f>'01'!S6+'02'!S6+'03'!S6+'04'!S6+'05 ACPE'!S6+'05'!S6+'06'!S6+'07'!S6+'08'!S6+'09'!S6+'10'!S6+'11'!S6+'12'!S6+'18'!S6+'20'!S6+'25'!S6</f>
        <v>4820</v>
      </c>
      <c r="S6" s="42"/>
      <c r="T6" s="2">
        <f>'01'!U6+'02'!U6+'03'!U6+'04'!U6+'05 ACPE'!U6+'05'!U6+'06'!U6+'07'!U6+'08'!U6+'09'!U6+'10'!U6+'11'!U6+'12'!U6+'18'!U6+'20'!U6+'25'!U6</f>
        <v>5108</v>
      </c>
      <c r="V6" s="43">
        <f>'01'!W6+'02'!W6+'03'!W6+'04'!W6+'05 ACPE'!W6+'05'!W6+'06'!W6+'07'!W6+'08'!W6+'09'!W6+'10'!W6+'11'!W6+'12'!W6+'18'!W6+'20'!W6+'25'!W6</f>
        <v>4492</v>
      </c>
      <c r="W6" s="42"/>
      <c r="X6" s="2">
        <f>'01'!Y6+'02'!Y6+'03'!Y6+'04'!Y6+'05 ACPE'!Y6+'05'!Y6+'06'!Y6+'07'!Y6+'08'!Y6+'09'!Y6+'10'!Y6+'11'!Y6+'12'!Y6+'18'!Y6+'20'!Y6+'25'!Y6</f>
        <v>3820</v>
      </c>
      <c r="Z6" s="54">
        <f>B6+D6+F6+H6+J6+L6+N6+P6+R6+T6+V6+X6</f>
        <v>53885</v>
      </c>
      <c r="AA6" s="53"/>
    </row>
    <row r="7" spans="1:29" ht="13.5" thickTop="1" x14ac:dyDescent="0.2">
      <c r="A7" s="13" t="s">
        <v>15</v>
      </c>
      <c r="B7" s="42"/>
      <c r="C7" s="44">
        <f>'01'!D7+'02'!D7+'03'!D7+'04'!D7+'05 ACPE'!D7+'05'!D7+'06'!D7+'07'!D7+'08'!D7+'09'!D7+'10'!D7+'11'!D7+'12'!D7+'18'!D7+'20'!D7+'25'!D7</f>
        <v>44787.579999999994</v>
      </c>
      <c r="E7" s="5">
        <f>'01'!F7+'02'!F7+'03'!F7+'04'!F7+'05 ACPE'!F7+'05'!F7+'06'!F7+'07'!F7+'08'!F7+'09'!F7+'10'!F7+'11'!F7+'12'!F7+'18'!F7+'20'!F7+'25'!F7</f>
        <v>55851.46</v>
      </c>
      <c r="F7" s="42"/>
      <c r="G7" s="44">
        <f>'01'!H7+'02'!H7+'03'!H7+'04'!H7+'05 ACPE'!H7+'05'!H7+'06'!H7+'07'!H7+'08'!H7+'09'!H7+'10'!H7+'11'!H7+'12'!H7+'18'!H7+'20'!H7+'25'!H7</f>
        <v>51465.009999999995</v>
      </c>
      <c r="I7" s="5">
        <f>'01'!J7+'02'!J7+'03'!J7+'04'!J7+'05 ACPE'!J7+'05'!J7+'06'!J7+'07'!J7+'08'!J7+'09'!J7+'10'!J7+'11'!J7+'12'!J7+'18'!J7+'20'!J7+'25'!J7</f>
        <v>46374.360000000008</v>
      </c>
      <c r="J7" s="42"/>
      <c r="K7" s="44">
        <f>'01'!L7+'02'!L7+'03'!L7+'04'!L7+'05 ACPE'!L7+'05'!L7+'06'!L7+'07'!L7+'08'!L7+'09'!L7+'10'!L7+'11'!L7+'12'!L7+'18'!L7+'20'!L7+'25'!L7</f>
        <v>40616.400000000001</v>
      </c>
      <c r="M7" s="5">
        <f>'01'!N7+'02'!N7+'03'!N7+'04'!N7+'05 ACPE'!N7+'05'!N7+'06'!N7+'07'!N7+'08'!N7+'09'!N7+'10'!N7+'11'!N7+'12'!N7+'18'!N7+'20'!N7+'25'!N7</f>
        <v>35825.360000000001</v>
      </c>
      <c r="N7" s="42"/>
      <c r="O7" s="44">
        <f>'01'!P7+'02'!P7+'03'!P7+'04'!P7+'05 ACPE'!P7+'05'!P7+'06'!P7+'07'!P7+'08'!P7+'09'!P7+'10'!P7+'11'!P7+'12'!P7+'18'!P7+'20'!P7+'25'!P7</f>
        <v>47811.030000000006</v>
      </c>
      <c r="Q7" s="5">
        <f>'01'!R7+'02'!R7+'03'!R7+'04'!R7+'05 ACPE'!R7+'05'!R7+'06'!R7+'07'!R7+'08'!R7+'09'!R7+'10'!R7+'11'!R7+'12'!R7+'18'!R7+'20'!R7+'25'!R7</f>
        <v>46421.67</v>
      </c>
      <c r="R7" s="42"/>
      <c r="S7" s="44">
        <f>'01'!T7+'02'!T7+'03'!T7+'04'!T7+'05 ACPE'!T7+'05'!T7+'06'!T7+'07'!T7+'08'!T7+'09'!T7+'10'!T7+'11'!T7+'12'!T7+'18'!T7+'20'!T7+'25'!T7</f>
        <v>50069.89</v>
      </c>
      <c r="U7" s="5">
        <f>'01'!V7+'02'!V7+'03'!V7+'04'!V7+'05 ACPE'!V7+'05'!V7+'06'!V7+'07'!V7+'08'!V7+'09'!V7+'10'!V7+'11'!V7+'12'!V7+'18'!V7+'20'!V7+'25'!V7</f>
        <v>54715.24</v>
      </c>
      <c r="V7" s="42"/>
      <c r="W7" s="44">
        <f>'01'!X7+'02'!X7+'03'!X7+'04'!X7+'05 ACPE'!X7+'05'!X7+'06'!X7+'07'!X7+'08'!X7+'09'!X7+'10'!X7+'11'!X7+'12'!X7+'18'!X7+'20'!X7+'25'!X7</f>
        <v>46294.58</v>
      </c>
      <c r="Y7" s="5">
        <f>'01'!Z7+'02'!Z7+'03'!Z7+'04'!Z7+'05 ACPE'!Z7+'05'!Z7+'06'!Z7+'07'!Z7+'08'!Z7+'09'!Z7+'10'!Z7+'11'!Z7+'12'!Z7+'18'!Z7+'20'!Z7+'25'!Z7</f>
        <v>39819.539999999994</v>
      </c>
      <c r="Z7" s="53"/>
      <c r="AA7" s="55">
        <f>C7+E7+G7+I7+K7+M7+O7+Q7+S7+U7+W7+Y7</f>
        <v>560052.12</v>
      </c>
    </row>
    <row r="8" spans="1:29" x14ac:dyDescent="0.2">
      <c r="A8" s="13" t="s">
        <v>16</v>
      </c>
      <c r="B8" s="42"/>
      <c r="C8" s="44">
        <f>'01'!D8+'02'!D8+'03'!D8+'04'!D8+'05 ACPE'!D8+'05'!D8+'06'!D8+'07'!D8+'08'!D8+'09'!D8+'10'!D8+'11'!D8+'12'!D8+'18'!D8+'20'!D8+'25'!D8</f>
        <v>8935.5999999999985</v>
      </c>
      <c r="E8" s="7">
        <f>'01'!F8+'02'!F8+'03'!F8+'04'!F8+'05 ACPE'!F8+'05'!F8+'06'!F8+'07'!F8+'08'!F8+'09'!F8+'10'!F8+'11'!F8+'12'!F8+'18'!F8+'20'!F8+'25'!F8</f>
        <v>10618</v>
      </c>
      <c r="F8" s="42"/>
      <c r="G8" s="46">
        <f>'01'!H8+'02'!H8+'03'!H8+'04'!H8+'05 ACPE'!H8+'05'!H8+'06'!H8+'07'!H8+'08'!H8+'09'!H8+'10'!H8+'11'!H8+'12'!H8+'18'!H8+'20'!H8+'25'!H8</f>
        <v>10054</v>
      </c>
      <c r="I8" s="7">
        <f>'01'!J8+'02'!J8+'03'!J8+'04'!J8+'05 ACPE'!J8+'05'!J8+'06'!J8+'07'!J8+'08'!J8+'09'!J8+'10'!J8+'11'!J8+'12'!J8+'18'!J8+'20'!J8+'25'!J8</f>
        <v>6561</v>
      </c>
      <c r="J8" s="42"/>
      <c r="K8" s="46">
        <f>'01'!L8+'02'!L8+'03'!L8+'04'!L8+'05 ACPE'!L8+'05'!L8+'06'!L8+'07'!L8+'08'!L8+'09'!L8+'10'!L8+'11'!L8+'12'!L8+'18'!L8+'20'!L8+'25'!L8</f>
        <v>5857.5</v>
      </c>
      <c r="M8" s="7">
        <f>'01'!N8+'02'!N8+'03'!N8+'04'!N8+'05 ACPE'!N8+'05'!N8+'06'!N8+'07'!N8+'08'!N8+'09'!N8+'10'!N8+'11'!N8+'12'!N8+'18'!N8+'20'!N8+'25'!N8</f>
        <v>5125.5</v>
      </c>
      <c r="N8" s="42"/>
      <c r="O8" s="46">
        <f>'01'!P8+'02'!P8+'03'!P8+'04'!P8+'05 ACPE'!P8+'05'!P8+'06'!P8+'07'!P8+'08'!P8+'09'!P8+'10'!P8+'11'!P8+'12'!P8+'18'!P8+'20'!P8+'25'!P8</f>
        <v>7087.5</v>
      </c>
      <c r="Q8" s="7">
        <f>'01'!R8+'02'!R8+'03'!R8+'04'!R8+'05 ACPE'!R8+'05'!R8+'06'!R8+'07'!R8+'08'!R8+'09'!R8+'10'!R8+'11'!R8+'12'!R8+'18'!R8+'20'!R8+'25'!R8</f>
        <v>6736.5</v>
      </c>
      <c r="R8" s="42"/>
      <c r="S8" s="46">
        <f>'01'!T8+'02'!T8+'03'!T8+'04'!T8+'05 ACPE'!T8+'05'!T8+'06'!T8+'07'!T8+'08'!T8+'09'!T8+'10'!T8+'11'!T8+'12'!T8+'18'!T8+'20'!T8+'25'!T8</f>
        <v>7230</v>
      </c>
      <c r="U8" s="7">
        <f>'01'!V8+'02'!V8+'03'!V8+'04'!V8+'05 ACPE'!V8+'05'!V8+'06'!V8+'07'!V8+'08'!V8+'09'!V8+'10'!V8+'11'!V8+'12'!V8+'18'!V8+'20'!V8+'25'!V8</f>
        <v>7662</v>
      </c>
      <c r="V8" s="42"/>
      <c r="W8" s="46">
        <f>'01'!X8+'02'!X8+'03'!X8+'04'!X8+'05 ACPE'!X8+'05'!X8+'06'!X8+'07'!X8+'08'!X8+'09'!X8+'10'!X8+'11'!X8+'12'!X8+'18'!X8+'20'!X8+'25'!X8</f>
        <v>6738</v>
      </c>
      <c r="Y8" s="7">
        <f>'01'!Z8+'02'!Z8+'03'!Z8+'04'!Z8+'05 ACPE'!Z8+'05'!Z8+'06'!Z8+'07'!Z8+'08'!Z8+'09'!Z8+'10'!Z8+'11'!Z8+'12'!Z8+'18'!Z8+'20'!Z8+'25'!Z8</f>
        <v>5730</v>
      </c>
      <c r="Z8" s="53"/>
      <c r="AA8" s="55">
        <f>C8+E8+G8+I8+K8+M8+O8+Q8+S8+U8+W8+Y8</f>
        <v>88335.6</v>
      </c>
      <c r="AC8" s="3"/>
    </row>
    <row r="9" spans="1:29" x14ac:dyDescent="0.2">
      <c r="A9" s="19" t="s">
        <v>41</v>
      </c>
      <c r="B9" s="42"/>
      <c r="C9" s="45">
        <f>'01'!D9+'02'!D9+'03'!D9+'04'!D9+'05 ACPE'!D9+'05'!D9+'06'!D9+'07'!D9+'08'!D9+'09'!D9+'10'!D9+'11'!D9+'12'!D9+'18'!D9+'20'!D9+'25'!D9</f>
        <v>53723.179999999993</v>
      </c>
      <c r="E9" s="3">
        <f>SUM(E7:E8)</f>
        <v>66469.459999999992</v>
      </c>
      <c r="F9" s="42"/>
      <c r="G9" s="42">
        <f>SUM(G7:G8)</f>
        <v>61519.009999999995</v>
      </c>
      <c r="I9" s="3">
        <f>SUM(I7:I8)</f>
        <v>52935.360000000008</v>
      </c>
      <c r="J9" s="42"/>
      <c r="K9" s="42">
        <f>SUM(K7:K8)</f>
        <v>46473.9</v>
      </c>
      <c r="M9" s="3">
        <f>SUM(M7:M8)</f>
        <v>40950.86</v>
      </c>
      <c r="N9" s="42"/>
      <c r="O9" s="42">
        <f>SUM(O7:O8)</f>
        <v>54898.530000000006</v>
      </c>
      <c r="Q9" s="3">
        <f>SUM(Q7:Q8)</f>
        <v>53158.17</v>
      </c>
      <c r="R9" s="42"/>
      <c r="S9" s="42">
        <f>SUM(S7:S8)</f>
        <v>57299.89</v>
      </c>
      <c r="U9" s="3">
        <f>SUM(U7:U8)</f>
        <v>62377.24</v>
      </c>
      <c r="V9" s="42"/>
      <c r="W9" s="42">
        <f>SUM(W7:W8)</f>
        <v>53032.58</v>
      </c>
      <c r="Y9" s="3">
        <f>SUM(Y7:Y8)</f>
        <v>45549.539999999994</v>
      </c>
      <c r="Z9" s="53"/>
      <c r="AA9" s="56">
        <f>C9+E9+G9+I9+K9+M9+O9+Q9+S9+U9+W9+Y9</f>
        <v>648387.72</v>
      </c>
    </row>
    <row r="10" spans="1:29" x14ac:dyDescent="0.2">
      <c r="B10" s="42"/>
      <c r="C10" s="42"/>
      <c r="F10" s="42"/>
      <c r="G10" s="42"/>
      <c r="J10" s="42"/>
      <c r="K10" s="42"/>
      <c r="N10" s="42"/>
      <c r="O10" s="42"/>
      <c r="R10" s="42"/>
      <c r="S10" s="42"/>
      <c r="V10" s="42"/>
      <c r="W10" s="42"/>
      <c r="Z10" s="53"/>
      <c r="AA10" s="53"/>
    </row>
    <row r="11" spans="1:29" x14ac:dyDescent="0.2">
      <c r="A11" s="22" t="s">
        <v>97</v>
      </c>
      <c r="B11" s="42"/>
      <c r="C11" s="42"/>
      <c r="F11" s="42"/>
      <c r="G11" s="42"/>
      <c r="J11" s="42"/>
      <c r="K11" s="42"/>
      <c r="N11" s="42"/>
      <c r="O11" s="42"/>
      <c r="R11" s="42"/>
      <c r="S11" s="42"/>
      <c r="V11" s="42"/>
      <c r="W11" s="42"/>
      <c r="Z11" s="53"/>
      <c r="AA11" s="53"/>
    </row>
    <row r="12" spans="1:29" x14ac:dyDescent="0.2">
      <c r="A12" s="24" t="s">
        <v>84</v>
      </c>
      <c r="B12" s="44">
        <f>'01'!C12+'02'!C12+'03'!C12+'04'!C12+'05 ACPE'!C12+'05'!C12+'06'!C12+'07'!C12+'08'!C12+'09'!C12+'10'!C12+'11'!C12+'12'!C12+'18'!C12+'20'!C12+'25'!C12</f>
        <v>2374</v>
      </c>
      <c r="C12" s="44">
        <f>'01'!D12+'02'!D12+'03'!D12+'04'!D12+'05 ACPE'!D12+'05'!D12+'06'!D12+'07'!D12+'08'!D12+'09'!D12+'10'!D12+'11'!D12+'12'!D12+'18'!D12+'20'!D12+'25'!D12</f>
        <v>61565.120000000003</v>
      </c>
      <c r="D12" s="5">
        <f>'01'!E12+'02'!E12+'03'!E12+'04'!E12+'05 ACPE'!E12+'05'!E12+'06'!E12+'07'!E12+'08'!E12+'09'!E12+'10'!E12+'11'!E12+'12'!E12+'18'!E12+'20'!E12+'25'!E12</f>
        <v>2668</v>
      </c>
      <c r="E12" s="5">
        <f>'01'!F12+'02'!F12+'03'!F12+'04'!F12+'05 ACPE'!F12+'05'!F12+'06'!F12+'07'!F12+'08'!F12+'09'!F12+'10'!F12+'11'!F12+'12'!F12+'18'!F12+'20'!F12+'25'!F12</f>
        <v>68168.649999999994</v>
      </c>
      <c r="F12" s="44">
        <f>'01'!G12+'02'!G12+'03'!G12+'04'!G12+'05 ACPE'!G12+'05'!G12+'06'!G12+'07'!G12+'08'!G12+'09'!G12+'10'!G12+'11'!G12+'12'!G12+'18'!G12+'20'!G12+'25'!G12</f>
        <v>1870</v>
      </c>
      <c r="G12" s="44">
        <f>'01'!H12+'02'!H12+'03'!H12+'04'!H12+'05 ACPE'!H12+'05'!H12+'06'!H12+'07'!H12+'08'!H12+'09'!H12+'10'!H12+'11'!H12+'12'!H12+'18'!H12+'20'!H12+'25'!H12</f>
        <v>48410.75</v>
      </c>
      <c r="H12" s="5">
        <f>'01'!I12+'02'!I12+'03'!I12+'04'!I12+'05 ACPE'!I12+'05'!I12+'06'!I12+'07'!I12+'08'!I12+'09'!I12+'10'!I12+'11'!I12+'12'!I12+'18'!I12+'20'!I12+'25'!I12</f>
        <v>1765</v>
      </c>
      <c r="I12" s="5">
        <f>'01'!J12+'02'!J12+'03'!J12+'04'!J12+'05 ACPE'!J12+'05'!J12+'06'!J12+'07'!J12+'08'!J12+'09'!J12+'10'!J12+'11'!J12+'12'!J12+'18'!J12+'20'!J12+'25'!J12</f>
        <v>47741.75</v>
      </c>
      <c r="J12" s="44">
        <f>'01'!K12+'02'!K12+'03'!K12+'04'!K12+'05 ACPE'!K12+'05'!K12+'06'!K12+'07'!K12+'08'!K12+'09'!K12+'10'!K12+'11'!K12+'12'!K12+'18'!K12+'20'!K12+'25'!K12</f>
        <v>1692</v>
      </c>
      <c r="K12" s="44">
        <f>'01'!L12+'02'!L12+'03'!L12+'04'!L12+'05 ACPE'!L12+'05'!L12+'06'!L12+'07'!L12+'08'!L12+'09'!L12+'10'!L12+'11'!L12+'12'!L12+'18'!L12+'20'!L12+'25'!L12</f>
        <v>45190.549999999996</v>
      </c>
      <c r="L12" s="5">
        <f>'01'!M12+'02'!M12+'03'!M12+'04'!M12+'05 ACPE'!M12+'05'!M12+'06'!M12+'07'!M12+'08'!M12+'09'!M12+'10'!M12+'11'!M12+'12'!M12+'18'!M12+'20'!M12+'25'!M12</f>
        <v>1520</v>
      </c>
      <c r="M12" s="5">
        <f>'01'!N12+'02'!N12+'03'!N12+'04'!N12+'05 ACPE'!N12+'05'!N12+'06'!N12+'07'!N12+'08'!N12+'09'!N12+'10'!N12+'11'!N12+'12'!N12+'18'!N12+'20'!N12+'25'!N12</f>
        <v>39567.320000000007</v>
      </c>
      <c r="N12" s="44">
        <f>'01'!O12+'02'!O12+'03'!O12+'04'!O12+'05 ACPE'!O12+'05'!O12+'06'!O12+'07'!O12+'08'!O12+'09'!O12+'10'!O12+'11'!O12+'12'!O12+'18'!O12+'20'!O12+'25'!O12</f>
        <v>0</v>
      </c>
      <c r="O12" s="44">
        <f>'01'!P12+'02'!P12+'03'!P12+'04'!P12+'05 ACPE'!P12+'05'!P12+'06'!P12+'07'!P12+'08'!P12+'09'!P12+'10'!P12+'11'!P12+'12'!P12+'18'!P12+'20'!P12+'25'!P12</f>
        <v>0</v>
      </c>
      <c r="P12" s="5">
        <f>'01'!Q12+'02'!Q12+'03'!Q12+'04'!Q12+'05 ACPE'!Q12+'05'!Q12+'06'!Q12+'07'!Q12+'08'!Q12+'09'!Q12+'10'!Q12+'11'!Q12+'12'!Q12+'18'!Q12+'20'!Q12+'25'!Q12</f>
        <v>0</v>
      </c>
      <c r="Q12" s="5">
        <f>'01'!R12+'02'!R12+'03'!R12+'04'!R12+'05 ACPE'!R12+'05'!R12+'06'!R12+'07'!R12+'08'!R12+'09'!R12+'10'!R12+'11'!R12+'12'!R12+'18'!R12+'20'!R12+'25'!R12</f>
        <v>0</v>
      </c>
      <c r="R12" s="44">
        <f>'01'!S12+'02'!S12+'03'!S12+'04'!S12+'05 ACPE'!S12+'05'!S12+'06'!S12+'07'!S12+'08'!S12+'09'!S12+'10'!S12+'11'!S12+'12'!S12+'18'!S12+'20'!S12+'25'!S12</f>
        <v>0</v>
      </c>
      <c r="S12" s="44">
        <f>'01'!T12+'02'!T12+'03'!T12+'04'!T12+'05 ACPE'!T12+'05'!T12+'06'!T12+'07'!T12+'08'!T12+'09'!T12+'10'!T12+'11'!T12+'12'!T12+'18'!T12+'20'!T12+'25'!T12</f>
        <v>0</v>
      </c>
      <c r="T12" s="5">
        <f>'01'!U12+'02'!U12+'03'!U12+'04'!U12+'05 ACPE'!U12+'05'!U12+'06'!U12+'07'!U12+'08'!U12+'09'!U12+'10'!U12+'11'!U12+'12'!U12+'18'!U12+'20'!U12+'25'!U12</f>
        <v>0</v>
      </c>
      <c r="U12" s="5">
        <f>'01'!V12+'02'!V12+'03'!V12+'04'!V12+'05 ACPE'!V12+'05'!V12+'06'!V12+'07'!V12+'08'!V12+'09'!V12+'10'!V12+'11'!V12+'12'!V12+'18'!V12+'20'!V12+'25'!V12</f>
        <v>0</v>
      </c>
      <c r="V12" s="44">
        <f>'01'!W12+'02'!W12+'03'!W12+'04'!W12+'05 ACPE'!W12+'05'!W12+'06'!W12+'07'!W12+'08'!W12+'09'!W12+'10'!W12+'11'!W12+'12'!W12+'18'!W12+'20'!W12+'25'!W12</f>
        <v>0</v>
      </c>
      <c r="W12" s="44">
        <f>'01'!X12+'02'!X12+'03'!X12+'04'!X12+'05 ACPE'!X12+'05'!X12+'06'!X12+'07'!X12+'08'!X12+'09'!X12+'10'!X12+'11'!X12+'12'!X12+'18'!X12+'20'!X12+'25'!X12</f>
        <v>0</v>
      </c>
      <c r="X12" s="5">
        <f>'01'!Y12+'02'!Y12+'03'!Y12+'04'!Y12+'05 ACPE'!Y12+'05'!Y12+'06'!Y12+'07'!Y12+'08'!Y12+'09'!Y12+'10'!Y12+'11'!Y12+'12'!Y12+'18'!Y12+'20'!Y12+'25'!Y12</f>
        <v>0</v>
      </c>
      <c r="Y12" s="5">
        <f>'01'!Z12+'02'!Z12+'03'!Z12+'04'!Z12+'05 ACPE'!Z12+'05'!Z12+'06'!Z12+'07'!Z12+'08'!Z12+'09'!Z12+'10'!Z12+'11'!Z12+'12'!Z12+'18'!Z12+'20'!Z12+'25'!Z12</f>
        <v>0</v>
      </c>
      <c r="Z12" s="53">
        <f t="shared" ref="Z12:Z17" si="0">B12+D12+F12+H12+J12+L12+N12+P12+R12+T12+V12+X12</f>
        <v>11889</v>
      </c>
      <c r="AA12" s="55">
        <f t="shared" ref="AA12:AA17" si="1">C12+E12+G12+I12+K12+M12+O12+Q12+S12+U12+W12+Y12</f>
        <v>310644.14</v>
      </c>
    </row>
    <row r="13" spans="1:29" x14ac:dyDescent="0.2">
      <c r="A13" s="24" t="s">
        <v>59</v>
      </c>
      <c r="B13" s="44">
        <f>'01'!C13+'02'!C13+'03'!C13+'04'!C13+'05 ACPE'!C13+'05'!C13+'06'!C13+'07'!C13+'08'!C13+'09'!C13+'10'!C13+'11'!C13+'12'!C13+'18'!C13+'20'!C13+'25'!C13</f>
        <v>0</v>
      </c>
      <c r="C13" s="44">
        <f>'01'!D13+'02'!D13+'03'!D13+'04'!D13+'05 ACPE'!D13+'05'!D13+'06'!D13+'07'!D13+'08'!D13+'09'!D13+'10'!D13+'11'!D13+'12'!D13+'18'!D13+'20'!D13+'25'!D13</f>
        <v>0</v>
      </c>
      <c r="D13" s="5">
        <f>'01'!E13+'02'!E13+'03'!E13+'04'!E13+'05 ACPE'!E13+'05'!E13+'06'!E13+'07'!E13+'08'!E13+'09'!E13+'10'!E13+'11'!E13+'12'!E13+'18'!E13+'20'!E13+'25'!E13</f>
        <v>0</v>
      </c>
      <c r="E13" s="5">
        <f>'01'!F13+'02'!F13+'03'!F13+'04'!F13+'05 ACPE'!F13+'05'!F13+'06'!F13+'07'!F13+'08'!F13+'09'!F13+'10'!F13+'11'!F13+'12'!F13+'18'!F13+'20'!F13+'25'!F13</f>
        <v>0</v>
      </c>
      <c r="F13" s="44">
        <f>'01'!G13+'02'!G13+'03'!G13+'04'!G13+'05 ACPE'!G13+'05'!G13+'06'!G13+'07'!G13+'08'!G13+'09'!G13+'10'!G13+'11'!G13+'12'!G13+'18'!G13+'20'!G13+'25'!G13</f>
        <v>0</v>
      </c>
      <c r="G13" s="44">
        <f>'01'!H13+'02'!H13+'03'!H13+'04'!H13+'05 ACPE'!H13+'05'!H13+'06'!H13+'07'!H13+'08'!H13+'09'!H13+'10'!H13+'11'!H13+'12'!H13+'18'!H13+'20'!H13+'25'!H13</f>
        <v>0</v>
      </c>
      <c r="H13" s="5">
        <f>'01'!I13+'02'!I13+'03'!I13+'04'!I13+'05 ACPE'!I13+'05'!I13+'06'!I13+'07'!I13+'08'!I13+'09'!I13+'10'!I13+'11'!I13+'12'!I13+'18'!I13+'20'!I13+'25'!I13</f>
        <v>0</v>
      </c>
      <c r="I13" s="5">
        <f>'01'!J13+'02'!J13+'03'!J13+'04'!J13+'05 ACPE'!J13+'05'!J13+'06'!J13+'07'!J13+'08'!J13+'09'!J13+'10'!J13+'11'!J13+'12'!J13+'18'!J13+'20'!J13+'25'!J13</f>
        <v>0</v>
      </c>
      <c r="J13" s="44">
        <f>'01'!K13+'02'!K13+'03'!K13+'04'!K13+'05 ACPE'!K13+'05'!K13+'06'!K13+'07'!K13+'08'!K13+'09'!K13+'10'!K13+'11'!K13+'12'!K13+'18'!K13+'20'!K13+'25'!K13</f>
        <v>0</v>
      </c>
      <c r="K13" s="44">
        <f>'01'!L13+'02'!L13+'03'!L13+'04'!L13+'05 ACPE'!L13+'05'!L13+'06'!L13+'07'!L13+'08'!L13+'09'!L13+'10'!L13+'11'!L13+'12'!L13+'18'!L13+'20'!L13+'25'!L13</f>
        <v>0</v>
      </c>
      <c r="L13" s="5">
        <f>'01'!M13+'02'!M13+'03'!M13+'04'!M13+'05 ACPE'!M13+'05'!M13+'06'!M13+'07'!M13+'08'!M13+'09'!M13+'10'!M13+'11'!M13+'12'!M13+'18'!M13+'20'!M13+'25'!M13</f>
        <v>0</v>
      </c>
      <c r="M13" s="5">
        <f>'01'!N13+'02'!N13+'03'!N13+'04'!N13+'05 ACPE'!N13+'05'!N13+'06'!N13+'07'!N13+'08'!N13+'09'!N13+'10'!N13+'11'!N13+'12'!N13+'18'!N13+'20'!N13+'25'!N13</f>
        <v>0</v>
      </c>
      <c r="N13" s="44">
        <f>'01'!O13+'02'!O13+'03'!O13+'04'!O13+'05 ACPE'!O13+'05'!O13+'06'!O13+'07'!O13+'08'!O13+'09'!O13+'10'!O13+'11'!O13+'12'!O13+'18'!O13+'20'!O13+'25'!O13</f>
        <v>2280</v>
      </c>
      <c r="O13" s="44">
        <f>'01'!P13+'02'!P13+'03'!P13+'04'!P13+'05 ACPE'!P13+'05'!P13+'06'!P13+'07'!P13+'08'!P13+'09'!P13+'10'!P13+'11'!P13+'12'!P13+'18'!P13+'20'!P13+'25'!P13</f>
        <v>68352.670000000013</v>
      </c>
      <c r="P13" s="5">
        <f>'01'!Q13+'02'!Q13+'03'!Q13+'04'!Q13+'05 ACPE'!Q13+'05'!Q13+'06'!Q13+'07'!Q13+'08'!Q13+'09'!Q13+'10'!Q13+'11'!Q13+'12'!Q13+'18'!Q13+'20'!Q13+'25'!Q13</f>
        <v>2088</v>
      </c>
      <c r="Q13" s="5">
        <f>'01'!R13+'02'!R13+'03'!R13+'04'!R13+'05 ACPE'!R13+'05'!R13+'06'!R13+'07'!R13+'08'!R13+'09'!R13+'10'!R13+'11'!R13+'12'!R13+'18'!R13+'20'!R13+'25'!R13</f>
        <v>56020.67</v>
      </c>
      <c r="R13" s="44">
        <f>'01'!S13+'02'!S13+'03'!S13+'04'!S13+'05 ACPE'!S13+'05'!S13+'06'!S13+'07'!S13+'08'!S13+'09'!S13+'10'!S13+'11'!S13+'12'!S13+'18'!S13+'20'!S13+'25'!S13</f>
        <v>2304</v>
      </c>
      <c r="S13" s="44">
        <f>'01'!T13+'02'!T13+'03'!T13+'04'!T13+'05 ACPE'!T13+'05'!T13+'06'!T13+'07'!T13+'08'!T13+'09'!T13+'10'!T13+'11'!T13+'12'!T13+'18'!T13+'20'!T13+'25'!T13</f>
        <v>63211.840000000011</v>
      </c>
      <c r="T13" s="5">
        <f>'01'!U13+'02'!U13+'03'!U13+'04'!U13+'05 ACPE'!U13+'05'!U13+'06'!U13+'07'!U13+'08'!U13+'09'!U13+'10'!U13+'11'!U13+'12'!U13+'18'!U13+'20'!U13+'25'!U13</f>
        <v>2512</v>
      </c>
      <c r="U13" s="5">
        <f>'01'!V13+'02'!V13+'03'!V13+'04'!V13+'05 ACPE'!V13+'05'!V13+'06'!V13+'07'!V13+'08'!V13+'09'!V13+'10'!V13+'11'!V13+'12'!V13+'18'!V13+'20'!V13+'25'!V13</f>
        <v>64518.17</v>
      </c>
      <c r="V13" s="44">
        <f>'01'!W13+'02'!W13+'03'!W13+'04'!W13+'05 ACPE'!W13+'05'!W13+'06'!W13+'07'!W13+'08'!W13+'09'!W13+'10'!W13+'11'!W13+'12'!W13+'18'!W13+'20'!W13+'25'!W13</f>
        <v>2231</v>
      </c>
      <c r="W13" s="44">
        <f>'01'!X13+'02'!X13+'03'!X13+'04'!X13+'05 ACPE'!X13+'05'!X13+'06'!X13+'07'!X13+'08'!X13+'09'!X13+'10'!X13+'11'!X13+'12'!X13+'18'!X13+'20'!X13+'25'!X13</f>
        <v>65553.62</v>
      </c>
      <c r="X13" s="5">
        <f>'01'!Y13+'02'!Y13+'03'!Y13+'04'!Y13+'05 ACPE'!Y13+'05'!Y13+'06'!Y13+'07'!Y13+'08'!Y13+'09'!Y13+'10'!Y13+'11'!Y13+'12'!Y13+'18'!Y13+'20'!Y13+'25'!Y13</f>
        <v>1779</v>
      </c>
      <c r="Y13" s="5">
        <f>'01'!Z13+'02'!Z13+'03'!Z13+'04'!Z13+'05 ACPE'!Z13+'05'!Z13+'06'!Z13+'07'!Z13+'08'!Z13+'09'!Z13+'10'!Z13+'11'!Z13+'12'!Z13+'18'!Z13+'20'!Z13+'25'!Z13</f>
        <v>56317.840000000004</v>
      </c>
      <c r="Z13" s="53">
        <f t="shared" ref="Z13:Z15" si="2">B13+D13+F13+H13+J13+L13+N13+P13+R13+T13+V13+X13</f>
        <v>13194</v>
      </c>
      <c r="AA13" s="55">
        <f t="shared" ref="AA13:AA15" si="3">C13+E13+G13+I13+K13+M13+O13+Q13+S13+U13+W13+Y13</f>
        <v>373974.81000000006</v>
      </c>
    </row>
    <row r="14" spans="1:29" x14ac:dyDescent="0.2">
      <c r="A14" s="24" t="s">
        <v>58</v>
      </c>
      <c r="B14" s="44">
        <f>'01'!C14+'02'!C14+'03'!C14+'04'!C14+'05 ACPE'!C14+'05'!C14+'06'!C14+'07'!C14+'08'!C14+'09'!C14+'10'!C14+'11'!C14+'12'!C14+'18'!C14+'20'!C14+'25'!C14</f>
        <v>0</v>
      </c>
      <c r="C14" s="44">
        <f>'01'!D14+'02'!D14+'03'!D14+'04'!D14+'05 ACPE'!D14+'05'!D14+'06'!D14+'07'!D14+'08'!D14+'09'!D14+'10'!D14+'11'!D14+'12'!D14+'18'!D14+'20'!D14+'25'!D14</f>
        <v>0</v>
      </c>
      <c r="D14" s="5">
        <f>'01'!E14+'02'!E14+'03'!E14+'04'!E14+'05 ACPE'!E14+'05'!E14+'06'!E14+'07'!E14+'08'!E14+'09'!E14+'10'!E14+'11'!E14+'12'!E14+'18'!E14+'20'!E14+'25'!E14</f>
        <v>0</v>
      </c>
      <c r="E14" s="5">
        <f>'01'!F14+'02'!F14+'03'!F14+'04'!F14+'05 ACPE'!F14+'05'!F14+'06'!F14+'07'!F14+'08'!F14+'09'!F14+'10'!F14+'11'!F14+'12'!F14+'18'!F14+'20'!F14+'25'!F14</f>
        <v>0</v>
      </c>
      <c r="F14" s="44">
        <f>'01'!G14+'02'!G14+'03'!G14+'04'!G14+'05 ACPE'!G14+'05'!G14+'06'!G14+'07'!G14+'08'!G14+'09'!G14+'10'!G14+'11'!G14+'12'!G14+'18'!G14+'20'!G14+'25'!G14</f>
        <v>0</v>
      </c>
      <c r="G14" s="44">
        <f>'01'!H14+'02'!H14+'03'!H14+'04'!H14+'05 ACPE'!H14+'05'!H14+'06'!H14+'07'!H14+'08'!H14+'09'!H14+'10'!H14+'11'!H14+'12'!H14+'18'!H14+'20'!H14+'25'!H14</f>
        <v>0</v>
      </c>
      <c r="H14" s="5">
        <f>'01'!I14+'02'!I14+'03'!I14+'04'!I14+'05 ACPE'!I14+'05'!I14+'06'!I14+'07'!I14+'08'!I14+'09'!I14+'10'!I14+'11'!I14+'12'!I14+'18'!I14+'20'!I14+'25'!I14</f>
        <v>0</v>
      </c>
      <c r="I14" s="5">
        <f>'01'!J14+'02'!J14+'03'!J14+'04'!J14+'05 ACPE'!J14+'05'!J14+'06'!J14+'07'!J14+'08'!J14+'09'!J14+'10'!J14+'11'!J14+'12'!J14+'18'!J14+'20'!J14+'25'!J14</f>
        <v>0</v>
      </c>
      <c r="J14" s="44">
        <f>'01'!K14+'02'!K14+'03'!K14+'04'!K14+'05 ACPE'!K14+'05'!K14+'06'!K14+'07'!K14+'08'!K14+'09'!K14+'10'!K14+'11'!K14+'12'!K14+'18'!K14+'20'!K14+'25'!K14</f>
        <v>0</v>
      </c>
      <c r="K14" s="44">
        <f>'01'!L14+'02'!L14+'03'!L14+'04'!L14+'05 ACPE'!L14+'05'!L14+'06'!L14+'07'!L14+'08'!L14+'09'!L14+'10'!L14+'11'!L14+'12'!L14+'18'!L14+'20'!L14+'25'!L14</f>
        <v>0</v>
      </c>
      <c r="L14" s="5">
        <f>'01'!M14+'02'!M14+'03'!M14+'04'!M14+'05 ACPE'!M14+'05'!M14+'06'!M14+'07'!M14+'08'!M14+'09'!M14+'10'!M14+'11'!M14+'12'!M14+'18'!M14+'20'!M14+'25'!M14</f>
        <v>0</v>
      </c>
      <c r="M14" s="5">
        <f>'01'!N14+'02'!N14+'03'!N14+'04'!N14+'05 ACPE'!N14+'05'!N14+'06'!N14+'07'!N14+'08'!N14+'09'!N14+'10'!N14+'11'!N14+'12'!N14+'18'!N14+'20'!N14+'25'!N14</f>
        <v>0</v>
      </c>
      <c r="N14" s="44">
        <f>'01'!O14+'02'!O14+'03'!O14+'04'!O14+'05 ACPE'!O14+'05'!O14+'06'!O14+'07'!O14+'08'!O14+'09'!O14+'10'!O14+'11'!O14+'12'!O14+'18'!O14+'20'!O14+'25'!O14</f>
        <v>43</v>
      </c>
      <c r="O14" s="44">
        <f>'01'!P14+'02'!P14+'03'!P14+'04'!P14+'05 ACPE'!P14+'05'!P14+'06'!P14+'07'!P14+'08'!P14+'09'!P14+'10'!P14+'11'!P14+'12'!P14+'18'!P14+'20'!P14+'25'!P14</f>
        <v>940.5</v>
      </c>
      <c r="P14" s="5">
        <f>'01'!Q14+'02'!Q14+'03'!Q14+'04'!Q14+'05 ACPE'!Q14+'05'!Q14+'06'!Q14+'07'!Q14+'08'!Q14+'09'!Q14+'10'!Q14+'11'!Q14+'12'!Q14+'18'!Q14+'20'!Q14+'25'!Q14</f>
        <v>58</v>
      </c>
      <c r="Q14" s="5">
        <f>'01'!R14+'02'!R14+'03'!R14+'04'!R14+'05 ACPE'!R14+'05'!R14+'06'!R14+'07'!R14+'08'!R14+'09'!R14+'10'!R14+'11'!R14+'12'!R14+'18'!R14+'20'!R14+'25'!R14</f>
        <v>2332.7999999999997</v>
      </c>
      <c r="R14" s="44">
        <f>'01'!S14+'02'!S14+'03'!S14+'04'!S14+'05 ACPE'!S14+'05'!S14+'06'!S14+'07'!S14+'08'!S14+'09'!S14+'10'!S14+'11'!S14+'12'!S14+'18'!S14+'20'!S14+'25'!S14</f>
        <v>71</v>
      </c>
      <c r="S14" s="44">
        <f>'01'!T14+'02'!T14+'03'!T14+'04'!T14+'05 ACPE'!T14+'05'!T14+'06'!T14+'07'!T14+'08'!T14+'09'!T14+'10'!T14+'11'!T14+'12'!T14+'18'!T14+'20'!T14+'25'!T14</f>
        <v>2398.86</v>
      </c>
      <c r="T14" s="5">
        <f>'01'!U14+'02'!U14+'03'!U14+'04'!U14+'05 ACPE'!U14+'05'!U14+'06'!U14+'07'!U14+'08'!U14+'09'!U14+'10'!U14+'11'!U14+'12'!U14+'18'!U14+'20'!U14+'25'!U14</f>
        <v>65</v>
      </c>
      <c r="U14" s="5">
        <f>'01'!V14+'02'!V14+'03'!V14+'04'!V14+'05 ACPE'!V14+'05'!V14+'06'!V14+'07'!V14+'08'!V14+'09'!V14+'10'!V14+'11'!V14+'12'!V14+'18'!V14+'20'!V14+'25'!V14</f>
        <v>3314.27</v>
      </c>
      <c r="V14" s="44">
        <f>'01'!W14+'02'!W14+'03'!W14+'04'!W14+'05 ACPE'!W14+'05'!W14+'06'!W14+'07'!W14+'08'!W14+'09'!W14+'10'!W14+'11'!W14+'12'!W14+'18'!W14+'20'!W14+'25'!W14</f>
        <v>49</v>
      </c>
      <c r="W14" s="44">
        <f>'01'!X14+'02'!X14+'03'!X14+'04'!X14+'05 ACPE'!X14+'05'!X14+'06'!X14+'07'!X14+'08'!X14+'09'!X14+'10'!X14+'11'!X14+'12'!X14+'18'!X14+'20'!X14+'25'!X14</f>
        <v>1848.83</v>
      </c>
      <c r="X14" s="5">
        <f>'01'!Y14+'02'!Y14+'03'!Y14+'04'!Y14+'05 ACPE'!Y14+'05'!Y14+'06'!Y14+'07'!Y14+'08'!Y14+'09'!Y14+'10'!Y14+'11'!Y14+'12'!Y14+'18'!Y14+'20'!Y14+'25'!Y14</f>
        <v>56</v>
      </c>
      <c r="Y14" s="5">
        <f>'01'!Z14+'02'!Z14+'03'!Z14+'04'!Z14+'05 ACPE'!Z14+'05'!Z14+'06'!Z14+'07'!Z14+'08'!Z14+'09'!Z14+'10'!Z14+'11'!Z14+'12'!Z14+'18'!Z14+'20'!Z14+'25'!Z14</f>
        <v>2830.8399999999997</v>
      </c>
      <c r="Z14" s="53">
        <f t="shared" ref="Z14" si="4">B14+D14+F14+H14+J14+L14+N14+P14+R14+T14+V14+X14</f>
        <v>342</v>
      </c>
      <c r="AA14" s="55">
        <f t="shared" ref="AA14" si="5">C14+E14+G14+I14+K14+M14+O14+Q14+S14+U14+W14+Y14</f>
        <v>13666.1</v>
      </c>
    </row>
    <row r="15" spans="1:29" x14ac:dyDescent="0.2">
      <c r="A15" s="13" t="s">
        <v>44</v>
      </c>
      <c r="B15" s="44"/>
      <c r="C15" s="44"/>
      <c r="D15" s="5"/>
      <c r="E15" s="5">
        <f>'01'!F15+'02'!F15+'03'!F15+'04'!F15+'05 ACPE'!F15+'05'!F15+'06'!F15+'07'!F15+'08'!F15+'09'!F15+'10'!F15+'11'!F15+'12'!F15+'18'!F15+'20'!F15+'25'!F15</f>
        <v>0</v>
      </c>
      <c r="F15" s="44">
        <f>'01'!G15+'02'!G15+'03'!G15+'04'!G15+'05 ACPE'!G15+'05'!G15+'06'!G15+'07'!G15+'08'!G15+'09'!G15+'10'!G15+'11'!G15+'12'!G15+'18'!G15+'20'!G15+'25'!G15</f>
        <v>0</v>
      </c>
      <c r="G15" s="44">
        <f>'01'!H15+'02'!H15+'03'!H15+'04'!H15+'05 ACPE'!H15+'05'!H15+'06'!H15+'07'!H15+'08'!H15+'09'!H15+'10'!H15+'11'!H15+'12'!H15+'18'!H15+'20'!H15+'25'!H15</f>
        <v>0</v>
      </c>
      <c r="H15" s="5">
        <f>'01'!I15+'02'!I15+'03'!I15+'04'!I15+'05 ACPE'!I15+'05'!I15+'06'!I15+'07'!I15+'08'!I15+'09'!I15+'10'!I15+'11'!I15+'12'!I15+'18'!I15+'20'!I15+'25'!I15</f>
        <v>0</v>
      </c>
      <c r="I15" s="5">
        <f>'01'!J15+'02'!J15+'03'!J15+'04'!J15+'05 ACPE'!J15+'05'!J15+'06'!J15+'07'!J15+'08'!J15+'09'!J15+'10'!J15+'11'!J15+'12'!J15+'18'!J15+'20'!J15+'25'!J15</f>
        <v>0</v>
      </c>
      <c r="J15" s="44">
        <f>'01'!K15+'02'!K15+'03'!K15+'04'!K15+'05 ACPE'!K15+'05'!K15+'06'!K15+'07'!K15+'08'!K15+'09'!K15+'10'!K15+'11'!K15+'12'!K15+'18'!K15+'20'!K15+'25'!K15</f>
        <v>0</v>
      </c>
      <c r="K15" s="44">
        <f>'01'!L15+'02'!L15+'03'!L15+'04'!L15+'05 ACPE'!L15+'05'!L15+'06'!L15+'07'!L15+'08'!L15+'09'!L15+'10'!L15+'11'!L15+'12'!L15+'18'!L15+'20'!L15+'25'!L15</f>
        <v>0</v>
      </c>
      <c r="L15" s="5">
        <f>'01'!M15+'02'!M15+'03'!M15+'04'!M15+'05 ACPE'!M15+'05'!M15+'06'!M15+'07'!M15+'08'!M15+'09'!M15+'10'!M15+'11'!M15+'12'!M15+'18'!M15+'20'!M15+'25'!M15</f>
        <v>0</v>
      </c>
      <c r="M15" s="5">
        <f>'01'!N15+'02'!N15+'03'!N15+'04'!N15+'05 ACPE'!N15+'05'!N15+'06'!N15+'07'!N15+'08'!N15+'09'!N15+'10'!N15+'11'!N15+'12'!N15+'18'!N15+'20'!N15+'25'!N15</f>
        <v>0</v>
      </c>
      <c r="N15" s="44">
        <f>'01'!O15+'02'!O15+'03'!O15+'04'!O15+'05 ACPE'!O15+'05'!O15+'06'!O15+'07'!O15+'08'!O15+'09'!O15+'10'!O15+'11'!O15+'12'!O15+'18'!O15+'20'!O15+'25'!O15</f>
        <v>481</v>
      </c>
      <c r="O15" s="44">
        <f>'01'!P15+'02'!P15+'03'!P15+'04'!P15+'05 ACPE'!P15+'05'!P15+'06'!P15+'07'!P15+'08'!P15+'09'!P15+'10'!P15+'11'!P15+'12'!P15+'18'!P15+'20'!P15+'25'!P15</f>
        <v>42299.839999999997</v>
      </c>
      <c r="P15" s="5">
        <f>'01'!Q15+'02'!Q15+'03'!Q15+'04'!Q15+'05 ACPE'!Q15+'05'!Q15+'06'!Q15+'07'!Q15+'08'!Q15+'09'!Q15+'10'!Q15+'11'!Q15+'12'!Q15+'18'!Q15+'20'!Q15+'25'!Q15</f>
        <v>418</v>
      </c>
      <c r="Q15" s="5">
        <f>'01'!R15+'02'!R15+'03'!R15+'04'!R15+'05 ACPE'!R15+'05'!R15+'06'!R15+'07'!R15+'08'!R15+'09'!R15+'10'!R15+'11'!R15+'12'!R15+'18'!R15+'20'!R15+'25'!R15</f>
        <v>34223.33</v>
      </c>
      <c r="R15" s="44">
        <f>'01'!S15+'02'!S15+'03'!S15+'04'!S15+'05 ACPE'!S15+'05'!S15+'06'!S15+'07'!S15+'08'!S15+'09'!S15+'10'!S15+'11'!S15+'12'!S15+'18'!S15+'20'!S15+'25'!S15</f>
        <v>483</v>
      </c>
      <c r="S15" s="44">
        <f>'01'!T15+'02'!T15+'03'!T15+'04'!T15+'05 ACPE'!T15+'05'!T15+'06'!T15+'07'!T15+'08'!T15+'09'!T15+'10'!T15+'11'!T15+'12'!T15+'18'!T15+'20'!T15+'25'!T15</f>
        <v>43244.959999999999</v>
      </c>
      <c r="T15" s="5">
        <f>'01'!U15+'02'!U15+'03'!U15+'04'!U15+'05 ACPE'!U15+'05'!U15+'06'!U15+'07'!U15+'08'!U15+'09'!U15+'10'!U15+'11'!U15+'12'!U15+'18'!U15+'20'!U15+'25'!U15</f>
        <v>623</v>
      </c>
      <c r="U15" s="5">
        <f>'01'!V15+'02'!V15+'03'!V15+'04'!V15+'05 ACPE'!V15+'05'!V15+'06'!V15+'07'!V15+'08'!V15+'09'!V15+'10'!V15+'11'!V15+'12'!V15+'18'!V15+'20'!V15+'25'!V15</f>
        <v>50778.34</v>
      </c>
      <c r="V15" s="44">
        <f>'01'!W15+'02'!W15+'03'!W15+'04'!W15+'05 ACPE'!W15+'05'!W15+'06'!W15+'07'!W15+'08'!W15+'09'!W15+'10'!W15+'11'!W15+'12'!W15+'18'!W15+'20'!W15+'25'!W15</f>
        <v>596</v>
      </c>
      <c r="W15" s="44">
        <f>'01'!X15+'02'!X15+'03'!X15+'04'!X15+'05 ACPE'!X15+'05'!X15+'06'!X15+'07'!X15+'08'!X15+'09'!X15+'10'!X15+'11'!X15+'12'!X15+'18'!X15+'20'!X15+'25'!X15</f>
        <v>49374.099999999991</v>
      </c>
      <c r="X15" s="5">
        <f>'01'!Y15+'02'!Y15+'03'!Y15+'04'!Y15+'05 ACPE'!Y15+'05'!Y15+'06'!Y15+'07'!Y15+'08'!Y15+'09'!Y15+'10'!Y15+'11'!Y15+'12'!Y15+'18'!Y15+'20'!Y15+'25'!Y15</f>
        <v>500</v>
      </c>
      <c r="Y15" s="5">
        <f>'01'!Z15+'02'!Z15+'03'!Z15+'04'!Z15+'05 ACPE'!Z15+'05'!Z15+'06'!Z15+'07'!Z15+'08'!Z15+'09'!Z15+'10'!Z15+'11'!Z15+'12'!Z15+'18'!Z15+'20'!Z15+'25'!Z15</f>
        <v>40928.94</v>
      </c>
      <c r="Z15" s="53">
        <f t="shared" si="2"/>
        <v>3101</v>
      </c>
      <c r="AA15" s="55">
        <f t="shared" si="3"/>
        <v>260849.51</v>
      </c>
      <c r="AB15" s="3"/>
    </row>
    <row r="16" spans="1:29" x14ac:dyDescent="0.2">
      <c r="A16" s="19" t="s">
        <v>86</v>
      </c>
      <c r="B16" s="44">
        <f>'01'!C16+'02'!C16+'03'!C16+'04'!C16+'05 ACPE'!C16+'05'!C16+'06'!C16+'07'!C16+'08'!C16+'09'!C16+'10'!C16+'11'!C16+'12'!C16+'18'!C16+'20'!C16+'25'!C16</f>
        <v>680</v>
      </c>
      <c r="C16" s="44">
        <f>'01'!D16+'02'!D16+'03'!D16+'04'!D16+'05 ACPE'!D16+'05'!D16+'06'!D16+'07'!D16+'08'!D16+'09'!D16+'10'!D16+'11'!D16+'12'!D16+'18'!D16+'20'!D16+'25'!D16</f>
        <v>44249.520000000011</v>
      </c>
      <c r="D16" s="5">
        <f>'01'!E16+'02'!E16+'03'!E16+'04'!E16+'05 ACPE'!E16+'05'!E16+'06'!E16+'07'!E16+'08'!E16+'09'!E16+'10'!E16+'11'!E16+'12'!E16+'18'!E16+'20'!E16+'25'!E16</f>
        <v>732</v>
      </c>
      <c r="E16" s="5">
        <f>'01'!F16+'02'!F16+'03'!F16+'04'!F16+'05 ACPE'!F16+'05'!F16+'06'!F16+'07'!F16+'08'!F16+'09'!F16+'10'!F16+'11'!F16+'12'!F16+'18'!F16+'20'!F16+'25'!F16</f>
        <v>46404.480000000003</v>
      </c>
      <c r="F16" s="44">
        <f>'01'!G16+'02'!G16+'03'!G16+'04'!G16+'05 ACPE'!G16+'05'!G16+'06'!G16+'07'!G16+'08'!G16+'09'!G16+'10'!G16+'11'!G16+'12'!G16+'18'!G16+'20'!G16+'25'!G16</f>
        <v>581</v>
      </c>
      <c r="G16" s="44">
        <f>'01'!H16+'02'!H16+'03'!H16+'04'!H16+'05 ACPE'!H16+'05'!H16+'06'!H16+'07'!H16+'08'!H16+'09'!H16+'10'!H16+'11'!H16+'12'!H16+'18'!H16+'20'!H16+'25'!H16</f>
        <v>35960.490000000005</v>
      </c>
      <c r="H16" s="5">
        <f>'01'!I16+'02'!I16+'03'!I16+'04'!I16+'05 ACPE'!I16+'05'!I16+'06'!I16+'07'!I16+'08'!I16+'09'!I16+'10'!I16+'11'!I16+'12'!I16+'18'!I16+'20'!I16+'25'!I16</f>
        <v>467</v>
      </c>
      <c r="I16" s="5">
        <f>'01'!J16+'02'!J16+'03'!J16+'04'!J16+'05 ACPE'!J16+'05'!J16+'06'!J16+'07'!J16+'08'!J16+'09'!J16+'10'!J16+'11'!J16+'12'!J16+'18'!J16+'20'!J16+'25'!J16</f>
        <v>28908.61</v>
      </c>
      <c r="J16" s="44">
        <f>'01'!K16+'02'!K16+'03'!K16+'04'!K16+'05 ACPE'!K16+'05'!K16+'06'!K16+'07'!K16+'08'!K16+'09'!K16+'10'!K16+'11'!K16+'12'!K16+'18'!K16+'20'!K16+'25'!K16</f>
        <v>485</v>
      </c>
      <c r="K16" s="44">
        <f>'01'!L16+'02'!L16+'03'!L16+'04'!L16+'05 ACPE'!L16+'05'!L16+'06'!L16+'07'!L16+'08'!L16+'09'!L16+'10'!L16+'11'!L16+'12'!L16+'18'!L16+'20'!L16+'25'!L16</f>
        <v>32418.809999999998</v>
      </c>
      <c r="L16" s="5">
        <f>'01'!M16+'02'!M16+'03'!M16+'04'!M16+'05 ACPE'!M16+'05'!M16+'06'!M16+'07'!M16+'08'!M16+'09'!M16+'10'!M16+'11'!M16+'12'!M16+'18'!M16+'20'!M16+'25'!M16</f>
        <v>526</v>
      </c>
      <c r="M16" s="5">
        <f>'01'!N16+'02'!N16+'03'!N16+'04'!N16+'05 ACPE'!N16+'05'!N16+'06'!N16+'07'!N16+'08'!N16+'09'!N16+'10'!N16+'11'!N16+'12'!N16+'18'!N16+'20'!N16+'25'!N16</f>
        <v>30062.9</v>
      </c>
      <c r="N16" s="44">
        <f>'01'!O16+'02'!O16+'03'!O16+'04'!O16+'05 ACPE'!O16+'05'!O16+'06'!O16+'07'!O16+'08'!O16+'09'!O16+'10'!O16+'11'!O16+'12'!O16+'18'!O16+'20'!O16+'25'!O16</f>
        <v>0</v>
      </c>
      <c r="O16" s="44">
        <f>'01'!P16+'02'!P16+'03'!P16+'04'!P16+'05 ACPE'!P16+'05'!P16+'06'!P16+'07'!P16+'08'!P16+'09'!P16+'10'!P16+'11'!P16+'12'!P16+'18'!P16+'20'!P16+'25'!P16</f>
        <v>0</v>
      </c>
      <c r="P16" s="5">
        <f>'01'!Q16+'02'!Q16+'03'!Q16+'04'!Q16+'05 ACPE'!Q16+'05'!Q16+'06'!Q16+'07'!Q16+'08'!Q16+'09'!Q16+'10'!Q16+'11'!Q16+'12'!Q16+'18'!Q16+'20'!Q16+'25'!Q16</f>
        <v>0</v>
      </c>
      <c r="Q16" s="5">
        <f>'01'!R16+'02'!R16+'03'!R16+'04'!R16+'05 ACPE'!R16+'05'!R16+'06'!R16+'07'!R16+'08'!R16+'09'!R16+'10'!R16+'11'!R16+'12'!R16+'18'!R16+'20'!R16+'25'!R16</f>
        <v>0</v>
      </c>
      <c r="R16" s="44">
        <f>'01'!S16+'02'!S16+'03'!S16+'04'!S16+'05 ACPE'!S16+'05'!S16+'06'!S16+'07'!S16+'08'!S16+'09'!S16+'10'!S16+'11'!S16+'12'!S16+'18'!S16+'20'!S16+'25'!S16</f>
        <v>0</v>
      </c>
      <c r="S16" s="44">
        <f>'01'!T16+'02'!T16+'03'!T16+'04'!T16+'05 ACPE'!T16+'05'!T16+'06'!T16+'07'!T16+'08'!T16+'09'!T16+'10'!T16+'11'!T16+'12'!T16+'18'!T16+'20'!T16+'25'!T16</f>
        <v>0</v>
      </c>
      <c r="T16" s="5">
        <f>'01'!U16+'02'!U16+'03'!U16+'04'!U16+'05 ACPE'!U16+'05'!U16+'06'!U16+'07'!U16+'08'!U16+'09'!U16+'10'!U16+'11'!U16+'12'!U16+'18'!U16+'20'!U16+'25'!U16</f>
        <v>0</v>
      </c>
      <c r="U16" s="5">
        <f>'01'!V16+'02'!V16+'03'!V16+'04'!V16+'05 ACPE'!V16+'05'!V16+'06'!V16+'07'!V16+'08'!V16+'09'!V16+'10'!V16+'11'!V16+'12'!V16+'18'!V16+'20'!V16+'25'!V16</f>
        <v>0</v>
      </c>
      <c r="V16" s="44">
        <f>'01'!W16+'02'!W16+'03'!W16+'04'!W16+'05 ACPE'!W16+'05'!W16+'06'!W16+'07'!W16+'08'!W16+'09'!W16+'10'!W16+'11'!W16+'12'!W16+'18'!W16+'20'!W16+'25'!W16</f>
        <v>0</v>
      </c>
      <c r="W16" s="44">
        <f>'01'!X16+'02'!X16+'03'!X16+'04'!X16+'05 ACPE'!X16+'05'!X16+'06'!X16+'07'!X16+'08'!X16+'09'!X16+'10'!X16+'11'!X16+'12'!X16+'18'!X16+'20'!X16+'25'!X16</f>
        <v>0</v>
      </c>
      <c r="X16" s="5">
        <f>'01'!Y16+'02'!Y16+'03'!Y16+'04'!Y16+'05 ACPE'!Y16+'05'!Y16+'06'!Y16+'07'!Y16+'08'!Y16+'09'!Y16+'10'!Y16+'11'!Y16+'12'!Y16+'18'!Y16+'20'!Y16+'25'!Y16</f>
        <v>0</v>
      </c>
      <c r="Y16" s="5">
        <f>'01'!Z16+'02'!Z16+'03'!Z16+'04'!Z16+'05 ACPE'!Z16+'05'!Z16+'06'!Z16+'07'!Z16+'08'!Z16+'09'!Z16+'10'!Z16+'11'!Z16+'12'!Z16+'18'!Z16+'20'!Z16+'25'!Z16</f>
        <v>0</v>
      </c>
      <c r="Z16" s="53">
        <f t="shared" si="0"/>
        <v>3471</v>
      </c>
      <c r="AA16" s="55">
        <f t="shared" si="1"/>
        <v>218004.81000000003</v>
      </c>
    </row>
    <row r="17" spans="1:29" x14ac:dyDescent="0.2">
      <c r="A17" s="33" t="s">
        <v>57</v>
      </c>
      <c r="B17" s="44">
        <f>'01'!C17+'02'!C17+'03'!C17+'04'!C17+'05 ACPE'!C17+'05'!C17+'06'!C17+'07'!C17+'08'!C17+'09'!C17+'10'!C17+'11'!C17+'12'!C17+'18'!C17+'20'!C17+'25'!C17</f>
        <v>0</v>
      </c>
      <c r="C17" s="44">
        <f>'01'!D17+'02'!D17+'03'!D17+'04'!D17+'05 ACPE'!D17+'05'!D17+'06'!D17+'07'!D17+'08'!D17+'09'!D17+'10'!D17+'11'!D17+'12'!D17+'18'!D17+'20'!D17+'25'!D17</f>
        <v>0</v>
      </c>
      <c r="D17" s="5">
        <f>'01'!E17+'02'!E17+'03'!E17+'04'!E17+'05 ACPE'!E17+'05'!E17+'06'!E17+'07'!E17+'08'!E17+'09'!E17+'10'!E17+'11'!E17+'12'!E17+'18'!E17+'20'!E17+'25'!E17</f>
        <v>0</v>
      </c>
      <c r="E17" s="5">
        <f>'01'!F17+'02'!F17+'03'!F17+'04'!F17+'05 ACPE'!F17+'05'!F17+'06'!F17+'07'!F17+'08'!F17+'09'!F17+'10'!F17+'11'!F17+'12'!F17+'18'!F17+'20'!F17+'25'!F17</f>
        <v>0</v>
      </c>
      <c r="F17" s="44">
        <f>'01'!G17+'02'!G17+'03'!G17+'04'!G17+'05 ACPE'!G17+'05'!G17+'06'!G17+'07'!G17+'08'!G17+'09'!G17+'10'!G17+'11'!G17+'12'!G17+'18'!G17+'20'!G17+'25'!G17</f>
        <v>0</v>
      </c>
      <c r="G17" s="44">
        <f>'01'!H17+'02'!H17+'03'!H17+'04'!H17+'05 ACPE'!H17+'05'!H17+'06'!H17+'07'!H17+'08'!H17+'09'!H17+'10'!H17+'11'!H17+'12'!H17+'18'!H17+'20'!H17+'25'!H17</f>
        <v>0</v>
      </c>
      <c r="H17" s="5">
        <f>'01'!I17+'02'!I17+'03'!I17+'04'!I17+'05 ACPE'!I17+'05'!I17+'06'!I17+'07'!I17+'08'!I17+'09'!I17+'10'!I17+'11'!I17+'12'!I17+'18'!I17+'20'!I17+'25'!I17</f>
        <v>0</v>
      </c>
      <c r="I17" s="5">
        <f>'01'!J17+'02'!J17+'03'!J17+'04'!J17+'05 ACPE'!J17+'05'!J17+'06'!J17+'07'!J17+'08'!J17+'09'!J17+'10'!J17+'11'!J17+'12'!J17+'18'!J17+'20'!J17+'25'!J17</f>
        <v>0</v>
      </c>
      <c r="J17" s="44">
        <f>'01'!K17+'02'!K17+'03'!K17+'04'!K17+'05 ACPE'!K17+'05'!K17+'06'!K17+'07'!K17+'08'!K17+'09'!K17+'10'!K17+'11'!K17+'12'!K17+'18'!K17+'20'!K17+'25'!K17</f>
        <v>0</v>
      </c>
      <c r="K17" s="44">
        <f>'01'!L17+'02'!L17+'03'!L17+'04'!L17+'05 ACPE'!L17+'05'!L17+'06'!L17+'07'!L17+'08'!L17+'09'!L17+'10'!L17+'11'!L17+'12'!L17+'18'!L17+'20'!L17+'25'!L17</f>
        <v>0</v>
      </c>
      <c r="L17" s="5">
        <f>'01'!M17+'02'!M17+'03'!M17+'04'!M17+'05 ACPE'!M17+'05'!M17+'06'!M17+'07'!M17+'08'!M17+'09'!M17+'10'!M17+'11'!M17+'12'!M17+'18'!M17+'20'!M17+'25'!M17</f>
        <v>0</v>
      </c>
      <c r="M17" s="5">
        <f>'01'!N17+'02'!N17+'03'!N17+'04'!N17+'05 ACPE'!N17+'05'!N17+'06'!N17+'07'!N17+'08'!N17+'09'!N17+'10'!N17+'11'!N17+'12'!N17+'18'!N17+'20'!N17+'25'!N17</f>
        <v>0</v>
      </c>
      <c r="N17" s="44">
        <f>'01'!O17+'02'!O17+'03'!O17+'04'!O17+'05 ACPE'!O17+'05'!O17+'06'!O17+'07'!O17+'08'!O17+'09'!O17+'10'!O17+'11'!O17+'12'!O17+'18'!O17+'20'!O17+'25'!O17</f>
        <v>57</v>
      </c>
      <c r="O17" s="44">
        <f>'01'!P17+'02'!P17+'03'!P17+'04'!P17+'05 ACPE'!P17+'05'!P17+'06'!P17+'07'!P17+'08'!P17+'09'!P17+'10'!P17+'11'!P17+'12'!P17+'18'!P17+'20'!P17+'25'!P17</f>
        <v>965</v>
      </c>
      <c r="P17" s="5">
        <f>'01'!Q17+'02'!Q17+'03'!Q17+'04'!Q17+'05 ACPE'!Q17+'05'!Q17+'06'!Q17+'07'!Q17+'08'!Q17+'09'!Q17+'10'!Q17+'11'!Q17+'12'!Q17+'18'!Q17+'20'!Q17+'25'!Q17</f>
        <v>54</v>
      </c>
      <c r="Q17" s="5">
        <f>'01'!R17+'02'!R17+'03'!R17+'04'!R17+'05 ACPE'!R17+'05'!R17+'06'!R17+'07'!R17+'08'!R17+'09'!R17+'10'!R17+'11'!R17+'12'!R17+'18'!R17+'20'!R17+'25'!R17</f>
        <v>1308</v>
      </c>
      <c r="R17" s="44">
        <f>'01'!S17+'02'!S17+'03'!S17+'04'!S17+'05 ACPE'!S17+'05'!S17+'06'!S17+'07'!S17+'08'!S17+'09'!S17+'10'!S17+'11'!S17+'12'!S17+'18'!S17+'20'!S17+'25'!S17</f>
        <v>66</v>
      </c>
      <c r="S17" s="44">
        <f>'01'!T17+'02'!T17+'03'!T17+'04'!T17+'05 ACPE'!T17+'05'!T17+'06'!T17+'07'!T17+'08'!T17+'09'!T17+'10'!T17+'11'!T17+'12'!T17+'18'!T17+'20'!T17+'25'!T17</f>
        <v>1091</v>
      </c>
      <c r="T17" s="5">
        <f>'01'!U17+'02'!U17+'03'!U17+'04'!U17+'05 ACPE'!U17+'05'!U17+'06'!U17+'07'!U17+'08'!U17+'09'!U17+'10'!U17+'11'!U17+'12'!U17+'18'!U17+'20'!U17+'25'!U17</f>
        <v>94</v>
      </c>
      <c r="U17" s="5">
        <f>'01'!V17+'02'!V17+'03'!V17+'04'!V17+'05 ACPE'!V17+'05'!V17+'06'!V17+'07'!V17+'08'!V17+'09'!V17+'10'!V17+'11'!V17+'12'!V17+'18'!V17+'20'!V17+'25'!V17</f>
        <v>1483</v>
      </c>
      <c r="V17" s="44">
        <f>'01'!W17+'02'!W17+'03'!W17+'04'!W17+'05 ACPE'!W17+'05'!W17+'06'!W17+'07'!W17+'08'!W17+'09'!W17+'10'!W17+'11'!W17+'12'!W17+'18'!W17+'20'!W17+'25'!W17</f>
        <v>105</v>
      </c>
      <c r="W17" s="44">
        <f>'01'!X17+'02'!X17+'03'!X17+'04'!X17+'05 ACPE'!X17+'05'!X17+'06'!X17+'07'!X17+'08'!X17+'09'!X17+'10'!X17+'11'!X17+'12'!X17+'18'!X17+'20'!X17+'25'!X17</f>
        <v>2197</v>
      </c>
      <c r="X17" s="5">
        <f>'01'!Y17+'02'!Y17+'03'!Y17+'04'!Y17+'05 ACPE'!Y17+'05'!Y17+'06'!Y17+'07'!Y17+'08'!Y17+'09'!Y17+'10'!Y17+'11'!Y17+'12'!Y17+'18'!Y17+'20'!Y17+'25'!Y17</f>
        <v>55</v>
      </c>
      <c r="Y17" s="5">
        <f>'01'!Z17+'02'!Z17+'03'!Z17+'04'!Z17+'05 ACPE'!Z17+'05'!Z17+'06'!Z17+'07'!Z17+'08'!Z17+'09'!Z17+'10'!Z17+'11'!Z17+'12'!Z17+'18'!Z17+'20'!Z17+'25'!Z17</f>
        <v>1644</v>
      </c>
      <c r="Z17" s="53">
        <f t="shared" si="0"/>
        <v>431</v>
      </c>
      <c r="AA17" s="55">
        <f t="shared" si="1"/>
        <v>8688</v>
      </c>
    </row>
    <row r="18" spans="1:29" ht="13.5" thickBot="1" x14ac:dyDescent="0.25">
      <c r="A18" s="37" t="s">
        <v>100</v>
      </c>
      <c r="B18" s="49">
        <f t="shared" ref="B18:AA18" si="6">SUM(B12:B17)</f>
        <v>3054</v>
      </c>
      <c r="C18" s="50">
        <f t="shared" si="6"/>
        <v>105814.64000000001</v>
      </c>
      <c r="D18" s="49">
        <f t="shared" si="6"/>
        <v>3400</v>
      </c>
      <c r="E18" s="50">
        <f t="shared" si="6"/>
        <v>114573.13</v>
      </c>
      <c r="F18" s="49">
        <f t="shared" si="6"/>
        <v>2451</v>
      </c>
      <c r="G18" s="50">
        <f t="shared" si="6"/>
        <v>84371.24</v>
      </c>
      <c r="H18" s="49">
        <f t="shared" si="6"/>
        <v>2232</v>
      </c>
      <c r="I18" s="50">
        <f t="shared" si="6"/>
        <v>76650.36</v>
      </c>
      <c r="J18" s="49">
        <f t="shared" si="6"/>
        <v>2177</v>
      </c>
      <c r="K18" s="50">
        <f t="shared" si="6"/>
        <v>77609.359999999986</v>
      </c>
      <c r="L18" s="49">
        <f t="shared" si="6"/>
        <v>2046</v>
      </c>
      <c r="M18" s="50">
        <f t="shared" si="6"/>
        <v>69630.22</v>
      </c>
      <c r="N18" s="49">
        <f t="shared" si="6"/>
        <v>2861</v>
      </c>
      <c r="O18" s="50">
        <f t="shared" si="6"/>
        <v>112558.01000000001</v>
      </c>
      <c r="P18" s="49">
        <f t="shared" si="6"/>
        <v>2618</v>
      </c>
      <c r="Q18" s="50">
        <f t="shared" si="6"/>
        <v>93884.800000000003</v>
      </c>
      <c r="R18" s="49">
        <f t="shared" si="6"/>
        <v>2924</v>
      </c>
      <c r="S18" s="50">
        <f t="shared" si="6"/>
        <v>109946.66</v>
      </c>
      <c r="T18" s="49">
        <f t="shared" si="6"/>
        <v>3294</v>
      </c>
      <c r="U18" s="50">
        <f t="shared" si="6"/>
        <v>120093.78</v>
      </c>
      <c r="V18" s="49">
        <f t="shared" si="6"/>
        <v>2981</v>
      </c>
      <c r="W18" s="50">
        <f t="shared" si="6"/>
        <v>118973.54999999999</v>
      </c>
      <c r="X18" s="49">
        <f t="shared" si="6"/>
        <v>2390</v>
      </c>
      <c r="Y18" s="50">
        <f t="shared" si="6"/>
        <v>101721.62</v>
      </c>
      <c r="Z18" s="58">
        <f t="shared" si="6"/>
        <v>32428</v>
      </c>
      <c r="AA18" s="59">
        <f t="shared" si="6"/>
        <v>1185827.3700000001</v>
      </c>
    </row>
    <row r="19" spans="1:29" ht="13.5" thickTop="1" x14ac:dyDescent="0.2">
      <c r="B19" s="42"/>
      <c r="C19" s="42"/>
      <c r="F19" s="42"/>
      <c r="G19" s="51"/>
      <c r="J19" s="42"/>
      <c r="K19" s="42"/>
      <c r="N19" s="42"/>
      <c r="O19" s="42"/>
      <c r="R19" s="42"/>
      <c r="S19" s="42"/>
      <c r="V19" s="42"/>
      <c r="W19" s="42"/>
      <c r="Z19" s="53"/>
      <c r="AA19" s="55"/>
    </row>
    <row r="20" spans="1:29" x14ac:dyDescent="0.2">
      <c r="A20" s="39" t="s">
        <v>98</v>
      </c>
      <c r="B20" s="47"/>
      <c r="C20" s="47"/>
      <c r="D20" s="33"/>
      <c r="E20" s="33"/>
      <c r="F20" s="47"/>
      <c r="G20" s="47"/>
      <c r="H20" s="33"/>
      <c r="I20" s="33"/>
      <c r="J20" s="47"/>
      <c r="K20" s="47"/>
      <c r="L20" s="33"/>
      <c r="M20" s="33"/>
      <c r="N20" s="47"/>
      <c r="O20" s="47"/>
      <c r="P20" s="33"/>
      <c r="Q20" s="33"/>
      <c r="R20" s="47"/>
      <c r="S20" s="47"/>
      <c r="T20" s="33"/>
      <c r="U20" s="33"/>
      <c r="V20" s="47"/>
      <c r="W20" s="47"/>
      <c r="X20" s="33"/>
      <c r="Y20" s="33"/>
      <c r="Z20" s="60"/>
      <c r="AA20" s="60"/>
    </row>
    <row r="21" spans="1:29" x14ac:dyDescent="0.2">
      <c r="A21" s="81" t="s">
        <v>53</v>
      </c>
      <c r="B21" s="44">
        <f>'01'!C21+'02'!C21+'03'!C21+'04'!C21+'05 ACPE'!C21+'05'!C21+'06'!C21+'07'!C21+'08'!C21+'09'!C21+'10'!C21+'11'!C21+'12'!C21+'18'!C21+'20'!C21+'25'!C21</f>
        <v>0</v>
      </c>
      <c r="C21" s="44">
        <f>'01'!D21+'02'!D21+'03'!D21+'04'!D21+'05 ACPE'!D21+'05'!D21+'06'!D21+'07'!D21+'08'!D21+'09'!D21+'10'!D21+'11'!D21+'12'!D21+'18'!D21+'20'!D21+'25'!D21</f>
        <v>0</v>
      </c>
      <c r="D21" s="5">
        <f>'01'!E21+'02'!E21+'03'!E21+'04'!E21+'05 ACPE'!E21+'05'!E21+'06'!E21+'07'!E21+'08'!E21+'09'!E21+'10'!E21+'11'!E21+'12'!E21+'18'!E21+'20'!E21+'25'!E21</f>
        <v>130</v>
      </c>
      <c r="E21" s="5">
        <f>'01'!F21+'02'!F21+'03'!F21+'04'!F21+'05 ACPE'!F21+'05'!F21+'06'!F21+'07'!F21+'08'!F21+'09'!F21+'10'!F21+'11'!F21+'12'!F21+'18'!F21+'20'!F21+'25'!F21</f>
        <v>15366.19</v>
      </c>
      <c r="F21" s="44">
        <f>'01'!G21+'02'!G21+'03'!G21+'04'!G21+'05 ACPE'!G21+'05'!G21+'06'!G21+'07'!G21+'08'!G21+'09'!G21+'10'!G21+'11'!G21+'12'!G21+'18'!G21+'20'!G21+'25'!G21</f>
        <v>142</v>
      </c>
      <c r="G21" s="44">
        <f>'01'!H21+'02'!H21+'03'!H21+'04'!H21+'05 ACPE'!H21+'05'!H21+'06'!H21+'07'!H21+'08'!H21+'09'!H21+'10'!H21+'11'!H21+'12'!H21+'18'!H21+'20'!H21+'25'!H21</f>
        <v>21144.18</v>
      </c>
      <c r="H21" s="5">
        <f>'01'!I21+'02'!I21+'03'!I21+'04'!I21+'05 ACPE'!I21+'05'!I21+'06'!I21+'07'!I21+'08'!I21+'09'!I21+'10'!I21+'11'!I21+'12'!I21+'18'!I21+'20'!I21+'25'!I21</f>
        <v>88</v>
      </c>
      <c r="I21" s="5">
        <f>'01'!J21+'02'!J21+'03'!J21+'04'!J21+'05 ACPE'!J21+'05'!J21+'06'!J21+'07'!J21+'08'!J21+'09'!J21+'10'!J21+'11'!J21+'12'!J21+'18'!J21+'20'!J21+'25'!J21</f>
        <v>12813.25</v>
      </c>
      <c r="J21" s="44">
        <f>'01'!K21+'02'!K21+'03'!K21+'04'!K21+'05 ACPE'!K21+'05'!K21+'06'!K21+'07'!K21+'08'!K21+'09'!K21+'10'!K21+'11'!K21+'12'!K21+'18'!K21+'20'!K21+'25'!K21</f>
        <v>41</v>
      </c>
      <c r="K21" s="44">
        <f>'01'!L21+'02'!L21+'03'!L21+'04'!L21+'05 ACPE'!L21+'05'!L21+'06'!L21+'07'!L21+'08'!L21+'09'!L21+'10'!L21+'11'!L21+'12'!L21+'18'!L21+'20'!L21+'25'!L21</f>
        <v>8570.2999999999993</v>
      </c>
      <c r="L21" s="5">
        <f>'01'!M21+'02'!M21+'03'!M21+'04'!M21+'05 ACPE'!M21+'05'!M21+'06'!M21+'07'!M21+'08'!M21+'09'!M21+'10'!M21+'11'!M21+'12'!M21+'18'!M21+'20'!M21+'25'!M21</f>
        <v>53</v>
      </c>
      <c r="M21" s="5">
        <f>'01'!N21+'02'!N21+'03'!N21+'04'!N21+'05 ACPE'!N21+'05'!N21+'06'!N21+'07'!N21+'08'!N21+'09'!N21+'10'!N21+'11'!N21+'12'!N21+'18'!N21+'20'!N21+'25'!N21</f>
        <v>2265.6999999999998</v>
      </c>
      <c r="N21" s="44">
        <f>'01'!O21+'02'!O21+'03'!O21+'04'!O21+'05 ACPE'!O21+'05'!O21+'06'!O21+'07'!O21+'08'!O21+'09'!O21+'10'!O21+'11'!O21+'12'!O21+'18'!O21+'20'!O21+'25'!O21</f>
        <v>46</v>
      </c>
      <c r="O21" s="44">
        <f>'01'!P21+'02'!P21+'03'!P21+'04'!P21+'05 ACPE'!P21+'05'!P21+'06'!P21+'07'!P21+'08'!P21+'09'!P21+'10'!P21+'11'!P21+'12'!P21+'18'!P21+'20'!P21+'25'!P21</f>
        <v>1785.76</v>
      </c>
      <c r="P21" s="5">
        <f>'01'!Q21+'02'!Q21+'03'!Q21+'04'!Q21+'05 ACPE'!Q21+'05'!Q21+'06'!Q21+'07'!Q21+'08'!Q21+'09'!Q21+'10'!Q21+'11'!Q21+'12'!Q21+'18'!Q21+'20'!Q21+'25'!Q21</f>
        <v>71</v>
      </c>
      <c r="Q21" s="5">
        <f>'01'!R21+'02'!R21+'03'!R21+'04'!R21+'05 ACPE'!R21+'05'!R21+'06'!R21+'07'!R21+'08'!R21+'09'!R21+'10'!R21+'11'!R21+'12'!R21+'18'!R21+'20'!R21+'25'!R21</f>
        <v>3164.2000000000003</v>
      </c>
      <c r="R21" s="44">
        <f>'01'!S21+'02'!S21+'03'!S21+'04'!S21+'05 ACPE'!S21+'05'!S21+'06'!S21+'07'!S21+'08'!S21+'09'!S21+'10'!S21+'11'!S21+'12'!S21+'18'!S21+'20'!S21+'25'!S21</f>
        <v>20</v>
      </c>
      <c r="S21" s="44">
        <f>'01'!T21+'02'!T21+'03'!T21+'04'!T21+'05 ACPE'!T21+'05'!T21+'06'!T21+'07'!T21+'08'!T21+'09'!T21+'10'!T21+'11'!T21+'12'!T21+'18'!T21+'20'!T21+'25'!T21</f>
        <v>1406.3</v>
      </c>
      <c r="T21" s="5">
        <f>'01'!U21+'02'!U21+'03'!U21+'04'!U21+'05 ACPE'!U21+'05'!U21+'06'!U21+'07'!U21+'08'!U21+'09'!U21+'10'!U21+'11'!U21+'12'!U21+'18'!U21+'20'!U21+'25'!U21</f>
        <v>48</v>
      </c>
      <c r="U21" s="5">
        <f>'01'!V21+'02'!V21+'03'!V21+'04'!V21+'05 ACPE'!V21+'05'!V21+'06'!V21+'07'!V21+'08'!V21+'09'!V21+'10'!V21+'11'!V21+'12'!V21+'18'!V21+'20'!V21+'25'!V21</f>
        <v>3408.79</v>
      </c>
      <c r="V21" s="44">
        <f>'01'!W21+'02'!W21+'03'!W21+'04'!W21+'05 ACPE'!W21+'05'!W21+'06'!W21+'07'!W21+'08'!W21+'09'!W21+'10'!W21+'11'!W21+'12'!W21+'18'!W21+'20'!W21+'25'!W21</f>
        <v>0</v>
      </c>
      <c r="W21" s="44">
        <f>'01'!X21+'02'!X21+'03'!X21+'04'!X21+'05 ACPE'!X21+'05'!X21+'06'!X21+'07'!X21+'08'!X21+'09'!X21+'10'!X21+'11'!X21+'12'!X21+'18'!X21+'20'!X21+'25'!X21</f>
        <v>0</v>
      </c>
      <c r="X21" s="5">
        <f>'01'!Y21+'02'!Y21+'03'!Y21+'04'!Y21+'05 ACPE'!Y21+'05'!Y21+'06'!Y21+'07'!Y21+'08'!Y21+'09'!Y21+'10'!Y21+'11'!Y21+'12'!Y21+'18'!Y21+'20'!Y21+'25'!Y21</f>
        <v>0</v>
      </c>
      <c r="Y21" s="5">
        <f>'01'!Z21+'02'!Z21+'03'!Z21+'04'!Z21+'05 ACPE'!Z21+'05'!Z21+'06'!Z21+'07'!Z21+'08'!Z21+'09'!Z21+'10'!Z21+'11'!Z21+'12'!Z21+'18'!Z21+'20'!Z21+'25'!Z21</f>
        <v>0</v>
      </c>
      <c r="Z21" s="55">
        <f>B21+D21+F21+H21+J21+L21+N21+P21+R21+T21+V21+X21</f>
        <v>639</v>
      </c>
      <c r="AA21" s="55">
        <f>C21+E21+G21+I21+K21+M21+O21+Q21+S21+U21+W21+Y21</f>
        <v>69924.669999999984</v>
      </c>
    </row>
    <row r="22" spans="1:29" x14ac:dyDescent="0.2">
      <c r="A22" s="81" t="s">
        <v>114</v>
      </c>
      <c r="B22" s="44">
        <f>'01'!C22+'02'!C22+'03'!C22+'04'!C22+'05 ACPE'!C22+'05'!C22+'06'!C22+'07'!C22+'08'!C22+'09'!C22+'10'!C22+'11'!C22+'12'!C22+'18'!C22+'20'!C22+'25'!C22</f>
        <v>1</v>
      </c>
      <c r="C22" s="44">
        <f>'01'!D22+'02'!D22+'03'!D22+'04'!D22+'05 ACPE'!D22+'05'!D22+'06'!D22+'07'!D22+'08'!D22+'09'!D22+'10'!D22+'11'!D22+'12'!D22+'18'!D22+'20'!D22+'25'!D22</f>
        <v>103.41</v>
      </c>
      <c r="D22" s="5">
        <f>'01'!E22+'02'!E22+'03'!E22+'04'!E22+'05 ACPE'!E22+'05'!E22+'06'!E22+'07'!E22+'08'!E22+'09'!E22+'10'!E22+'11'!E22+'12'!E22+'18'!E22+'20'!E22+'25'!E22</f>
        <v>3</v>
      </c>
      <c r="E22" s="5">
        <f>'01'!F22+'02'!F22+'03'!F22+'04'!F22+'05 ACPE'!F22+'05'!F22+'06'!F22+'07'!F22+'08'!F22+'09'!F22+'10'!F22+'11'!F22+'12'!F22+'18'!F22+'20'!F22+'25'!F22</f>
        <v>1164.0900000000001</v>
      </c>
      <c r="F22" s="44">
        <f>'01'!G22+'02'!G22+'03'!G22+'04'!G22+'05 ACPE'!G22+'05'!G22+'06'!G22+'07'!G22+'08'!G22+'09'!G22+'10'!G22+'11'!G22+'12'!G22+'18'!G22+'20'!G22+'25'!G22</f>
        <v>4</v>
      </c>
      <c r="G22" s="44">
        <f>'01'!H22+'02'!H22+'03'!H22+'04'!H22+'05 ACPE'!H22+'05'!H22+'06'!H22+'07'!H22+'08'!H22+'09'!H22+'10'!H22+'11'!H22+'12'!H22+'18'!H22+'20'!H22+'25'!H22</f>
        <v>1736.6499999999999</v>
      </c>
      <c r="H22" s="5">
        <f>'01'!I22+'02'!I22+'03'!I22+'04'!I22+'05 ACPE'!I22+'05'!I22+'06'!I22+'07'!I22+'08'!I22+'09'!I22+'10'!I22+'11'!I22+'12'!I22+'18'!I22+'20'!I22+'25'!I22</f>
        <v>1</v>
      </c>
      <c r="I22" s="5">
        <f>'01'!J22+'02'!J22+'03'!J22+'04'!J22+'05 ACPE'!J22+'05'!J22+'06'!J22+'07'!J22+'08'!J22+'09'!J22+'10'!J22+'11'!J22+'12'!J22+'18'!J22+'20'!J22+'25'!J22</f>
        <v>587.29999999999995</v>
      </c>
      <c r="J22" s="44">
        <f>'01'!K22+'02'!K22+'03'!K22+'04'!K22+'05 ACPE'!K22+'05'!K22+'06'!K22+'07'!K22+'08'!K22+'09'!K22+'10'!K22+'11'!K22+'12'!K22+'18'!K22+'20'!K22+'25'!K22</f>
        <v>0</v>
      </c>
      <c r="K22" s="44">
        <f>'01'!L22+'02'!L22+'03'!L22+'04'!L22+'05 ACPE'!L22+'05'!L22+'06'!L22+'07'!L22+'08'!L22+'09'!L22+'10'!L22+'11'!L22+'12'!L22+'18'!L22+'20'!L22+'25'!L22</f>
        <v>0</v>
      </c>
      <c r="L22" s="5">
        <f>'01'!M22+'02'!M22+'03'!M22+'04'!M22+'05 ACPE'!M22+'05'!M22+'06'!M22+'07'!M22+'08'!M22+'09'!M22+'10'!M22+'11'!M22+'12'!M22+'18'!M22+'20'!M22+'25'!M22</f>
        <v>0</v>
      </c>
      <c r="M22" s="5">
        <f>'01'!N22+'02'!N22+'03'!N22+'04'!N22+'05 ACPE'!N22+'05'!N22+'06'!N22+'07'!N22+'08'!N22+'09'!N22+'10'!N22+'11'!N22+'12'!N22+'18'!N22+'20'!N22+'25'!N22</f>
        <v>0</v>
      </c>
      <c r="N22" s="44">
        <f>'01'!O22+'02'!O22+'03'!O22+'04'!O22+'05 ACPE'!O22+'05'!O22+'06'!O22+'07'!O22+'08'!O22+'09'!O22+'10'!O22+'11'!O22+'12'!O22+'18'!O22+'20'!O22+'25'!O22</f>
        <v>1</v>
      </c>
      <c r="O22" s="44">
        <f>'01'!P22+'02'!P22+'03'!P22+'04'!P22+'05 ACPE'!P22+'05'!P22+'06'!P22+'07'!P22+'08'!P22+'09'!P22+'10'!P22+'11'!P22+'12'!P22+'18'!P22+'20'!P22+'25'!P22</f>
        <v>23.5</v>
      </c>
      <c r="P22" s="5">
        <f>'01'!Q22+'02'!Q22+'03'!Q22+'04'!Q22+'05 ACPE'!Q22+'05'!Q22+'06'!Q22+'07'!Q22+'08'!Q22+'09'!Q22+'10'!Q22+'11'!Q22+'12'!Q22+'18'!Q22+'20'!Q22+'25'!Q22</f>
        <v>0</v>
      </c>
      <c r="Q22" s="5">
        <f>'01'!R22+'02'!R22+'03'!R22+'04'!R22+'05 ACPE'!R22+'05'!R22+'06'!R22+'07'!R22+'08'!R22+'09'!R22+'10'!R22+'11'!R22+'12'!R22+'18'!R22+'20'!R22+'25'!R22</f>
        <v>0</v>
      </c>
      <c r="R22" s="44">
        <f>'01'!S22+'02'!S22+'03'!S22+'04'!S22+'05 ACPE'!S22+'05'!S22+'06'!S22+'07'!S22+'08'!S22+'09'!S22+'10'!S22+'11'!S22+'12'!S22+'18'!S22+'20'!S22+'25'!S22</f>
        <v>0</v>
      </c>
      <c r="S22" s="44">
        <f>'01'!T22+'02'!T22+'03'!T22+'04'!T22+'05 ACPE'!T22+'05'!T22+'06'!T22+'07'!T22+'08'!T22+'09'!T22+'10'!T22+'11'!T22+'12'!T22+'18'!T22+'20'!T22+'25'!T22</f>
        <v>0</v>
      </c>
      <c r="T22" s="5">
        <f>'01'!U22+'02'!U22+'03'!U22+'04'!U22+'05 ACPE'!U22+'05'!U22+'06'!U22+'07'!U22+'08'!U22+'09'!U22+'10'!U22+'11'!U22+'12'!U22+'18'!U22+'20'!U22+'25'!U22</f>
        <v>1</v>
      </c>
      <c r="U22" s="5">
        <f>'01'!V22+'02'!V22+'03'!V22+'04'!V22+'05 ACPE'!V22+'05'!V22+'06'!V22+'07'!V22+'08'!V22+'09'!V22+'10'!V22+'11'!V22+'12'!V22+'18'!V22+'20'!V22+'25'!V22</f>
        <v>361.15</v>
      </c>
      <c r="V22" s="44">
        <f>'01'!W22+'02'!W22+'03'!W22+'04'!W22+'05 ACPE'!W22+'05'!W22+'06'!W22+'07'!W22+'08'!W22+'09'!W22+'10'!W22+'11'!W22+'12'!W22+'18'!W22+'20'!W22+'25'!W22</f>
        <v>0</v>
      </c>
      <c r="W22" s="44">
        <f>'01'!X22+'02'!X22+'03'!X22+'04'!X22+'05 ACPE'!X22+'05'!X22+'06'!X22+'07'!X22+'08'!X22+'09'!X22+'10'!X22+'11'!X22+'12'!X22+'18'!X22+'20'!X22+'25'!X22</f>
        <v>0</v>
      </c>
      <c r="X22" s="5">
        <f>'01'!Y22+'02'!Y22+'03'!Y22+'04'!Y22+'05 ACPE'!Y22+'05'!Y22+'06'!Y22+'07'!Y22+'08'!Y22+'09'!Y22+'10'!Y22+'11'!Y22+'12'!Y22+'18'!Y22+'20'!Y22+'25'!Y22</f>
        <v>0</v>
      </c>
      <c r="Y22" s="5">
        <f>'01'!Z22+'02'!Z22+'03'!Z22+'04'!Z22+'05 ACPE'!Z22+'05'!Z22+'06'!Z22+'07'!Z22+'08'!Z22+'09'!Z22+'10'!Z22+'11'!Z22+'12'!Z22+'18'!Z22+'20'!Z22+'25'!Z22</f>
        <v>0</v>
      </c>
      <c r="Z22" s="55">
        <f t="shared" ref="Z22" si="7">B22+D22+F22+H22+J22+L22+N22+P22+R22+T22+V22+X22</f>
        <v>11</v>
      </c>
      <c r="AA22" s="55">
        <f t="shared" ref="AA22" si="8">C22+E22+G22+I22+K22+M22+O22+Q22+S22+U22+W22+Y22</f>
        <v>3976.1</v>
      </c>
    </row>
    <row r="23" spans="1:29" x14ac:dyDescent="0.2">
      <c r="A23" s="81" t="s">
        <v>115</v>
      </c>
      <c r="B23" s="44">
        <f>'01'!C23+'02'!C23+'03'!C23+'04'!C23+'05 ACPE'!C23+'05'!C23+'06'!C23+'07'!C23+'08'!C23+'09'!C23+'10'!C23+'11'!C23+'12'!C23+'18'!C23+'20'!C23+'25'!C23</f>
        <v>1</v>
      </c>
      <c r="C23" s="44">
        <f>'01'!D23+'02'!D23+'03'!D23+'04'!D23+'05 ACPE'!D23+'05'!D23+'06'!D23+'07'!D23+'08'!D23+'09'!D23+'10'!D23+'11'!D23+'12'!D23+'18'!D23+'20'!D23+'25'!D23</f>
        <v>910.1</v>
      </c>
      <c r="D23" s="5">
        <f>'01'!E23+'02'!E23+'03'!E23+'04'!E23+'05 ACPE'!E23+'05'!E23+'06'!E23+'07'!E23+'08'!E23+'09'!E23+'10'!E23+'11'!E23+'12'!E23+'18'!E23+'20'!E23+'25'!E23</f>
        <v>1</v>
      </c>
      <c r="E23" s="5">
        <f>'01'!F23+'02'!F23+'03'!F23+'04'!F23+'05 ACPE'!F23+'05'!F23+'06'!F23+'07'!F23+'08'!F23+'09'!F23+'10'!F23+'11'!F23+'12'!F23+'18'!F23+'20'!F23+'25'!F23</f>
        <v>743.5</v>
      </c>
      <c r="F23" s="44">
        <f>'01'!G23+'02'!G23+'03'!G23+'04'!G23+'05 ACPE'!G23+'05'!G23+'06'!G23+'07'!G23+'08'!G23+'09'!G23+'10'!G23+'11'!G23+'12'!G23+'18'!G23+'20'!G23+'25'!G23</f>
        <v>5</v>
      </c>
      <c r="G23" s="44">
        <f>'01'!H23+'02'!H23+'03'!H23+'04'!H23+'05 ACPE'!H23+'05'!H23+'06'!H23+'07'!H23+'08'!H23+'09'!H23+'10'!H23+'11'!H23+'12'!H23+'18'!H23+'20'!H23+'25'!H23</f>
        <v>3598.3</v>
      </c>
      <c r="H23" s="5">
        <f>'01'!I23+'02'!I23+'03'!I23+'04'!I23+'05 ACPE'!I23+'05'!I23+'06'!I23+'07'!I23+'08'!I23+'09'!I23+'10'!I23+'11'!I23+'12'!I23+'18'!I23+'20'!I23+'25'!I23</f>
        <v>1</v>
      </c>
      <c r="I23" s="5">
        <f>'01'!J23+'02'!J23+'03'!J23+'04'!J23+'05 ACPE'!J23+'05'!J23+'06'!J23+'07'!J23+'08'!J23+'09'!J23+'10'!J23+'11'!J23+'12'!J23+'18'!J23+'20'!J23+'25'!J23</f>
        <v>905.4</v>
      </c>
      <c r="J23" s="44">
        <f>'01'!K23+'02'!K23+'03'!K23+'04'!K23+'05 ACPE'!K23+'05'!K23+'06'!K23+'07'!K23+'08'!K23+'09'!K23+'10'!K23+'11'!K23+'12'!K23+'18'!K23+'20'!K23+'25'!K23</f>
        <v>1</v>
      </c>
      <c r="K23" s="44">
        <f>'01'!L23+'02'!L23+'03'!L23+'04'!L23+'05 ACPE'!L23+'05'!L23+'06'!L23+'07'!L23+'08'!L23+'09'!L23+'10'!L23+'11'!L23+'12'!L23+'18'!L23+'20'!L23+'25'!L23</f>
        <v>586.35</v>
      </c>
      <c r="L23" s="5">
        <f>'01'!M23+'02'!M23+'03'!M23+'04'!M23+'05 ACPE'!M23+'05'!M23+'06'!M23+'07'!M23+'08'!M23+'09'!M23+'10'!M23+'11'!M23+'12'!M23+'18'!M23+'20'!M23+'25'!M23</f>
        <v>2</v>
      </c>
      <c r="M23" s="5">
        <f>'01'!N23+'02'!N23+'03'!N23+'04'!N23+'05 ACPE'!N23+'05'!N23+'06'!N23+'07'!N23+'08'!N23+'09'!N23+'10'!N23+'11'!N23+'12'!N23+'18'!N23+'20'!N23+'25'!N23</f>
        <v>709.1</v>
      </c>
      <c r="N23" s="44">
        <f>'01'!O23+'02'!O23+'03'!O23+'04'!O23+'05 ACPE'!O23+'05'!O23+'06'!O23+'07'!O23+'08'!O23+'09'!O23+'10'!O23+'11'!O23+'12'!O23+'18'!O23+'20'!O23+'25'!O23</f>
        <v>0</v>
      </c>
      <c r="O23" s="44">
        <f>'01'!P23+'02'!P23+'03'!P23+'04'!P23+'05 ACPE'!P23+'05'!P23+'06'!P23+'07'!P23+'08'!P23+'09'!P23+'10'!P23+'11'!P23+'12'!P23+'18'!P23+'20'!P23+'25'!P23</f>
        <v>0</v>
      </c>
      <c r="P23" s="5">
        <f>'01'!Q23+'02'!Q23+'03'!Q23+'04'!Q23+'05 ACPE'!Q23+'05'!Q23+'06'!Q23+'07'!Q23+'08'!Q23+'09'!Q23+'10'!Q23+'11'!Q23+'12'!Q23+'18'!Q23+'20'!Q23+'25'!Q23</f>
        <v>0</v>
      </c>
      <c r="Q23" s="5">
        <f>'01'!R23+'02'!R23+'03'!R23+'04'!R23+'05 ACPE'!R23+'05'!R23+'06'!R23+'07'!R23+'08'!R23+'09'!R23+'10'!R23+'11'!R23+'12'!R23+'18'!R23+'20'!R23+'25'!R23</f>
        <v>0</v>
      </c>
      <c r="R23" s="44">
        <f>'01'!S23+'02'!S23+'03'!S23+'04'!S23+'05 ACPE'!S23+'05'!S23+'06'!S23+'07'!S23+'08'!S23+'09'!S23+'10'!S23+'11'!S23+'12'!S23+'18'!S23+'20'!S23+'25'!S23</f>
        <v>12</v>
      </c>
      <c r="S23" s="44">
        <f>'01'!T23+'02'!T23+'03'!T23+'04'!T23+'05 ACPE'!T23+'05'!T23+'06'!T23+'07'!T23+'08'!T23+'09'!T23+'10'!T23+'11'!T23+'12'!T23+'18'!T23+'20'!T23+'25'!T23</f>
        <v>6156.97</v>
      </c>
      <c r="T23" s="5">
        <f>'01'!U23+'02'!U23+'03'!U23+'04'!U23+'05 ACPE'!U23+'05'!U23+'06'!U23+'07'!U23+'08'!U23+'09'!U23+'10'!U23+'11'!U23+'12'!U23+'18'!U23+'20'!U23+'25'!U23</f>
        <v>0</v>
      </c>
      <c r="U23" s="5">
        <f>'01'!V23+'02'!V23+'03'!V23+'04'!V23+'05 ACPE'!V23+'05'!V23+'06'!V23+'07'!V23+'08'!V23+'09'!V23+'10'!V23+'11'!V23+'12'!V23+'18'!V23+'20'!V23+'25'!V23</f>
        <v>0</v>
      </c>
      <c r="V23" s="44">
        <f>'01'!W23+'02'!W23+'03'!W23+'04'!W23+'05 ACPE'!W23+'05'!W23+'06'!W23+'07'!W23+'08'!W23+'09'!W23+'10'!W23+'11'!W23+'12'!W23+'18'!W23+'20'!W23+'25'!W23</f>
        <v>2</v>
      </c>
      <c r="W23" s="44">
        <f>'01'!X23+'02'!X23+'03'!X23+'04'!X23+'05 ACPE'!X23+'05'!X23+'06'!X23+'07'!X23+'08'!X23+'09'!X23+'10'!X23+'11'!X23+'12'!X23+'18'!X23+'20'!X23+'25'!X23</f>
        <v>1541.24</v>
      </c>
      <c r="X23" s="5">
        <f>'01'!Y23+'02'!Y23+'03'!Y23+'04'!Y23+'05 ACPE'!Y23+'05'!Y23+'06'!Y23+'07'!Y23+'08'!Y23+'09'!Y23+'10'!Y23+'11'!Y23+'12'!Y23+'18'!Y23+'20'!Y23+'25'!Y23</f>
        <v>0</v>
      </c>
      <c r="Y23" s="5">
        <f>'01'!Z23+'02'!Z23+'03'!Z23+'04'!Z23+'05 ACPE'!Z23+'05'!Z23+'06'!Z23+'07'!Z23+'08'!Z23+'09'!Z23+'10'!Z23+'11'!Z23+'12'!Z23+'18'!Z23+'20'!Z23+'25'!Z23</f>
        <v>0</v>
      </c>
      <c r="Z23" s="55">
        <f t="shared" ref="Z23:AA26" si="9">B23+D23+F23+H23+J23+L23+N23+P23+R23+T23+V23+X23</f>
        <v>25</v>
      </c>
      <c r="AA23" s="55">
        <f t="shared" si="9"/>
        <v>15150.960000000001</v>
      </c>
    </row>
    <row r="24" spans="1:29" x14ac:dyDescent="0.2">
      <c r="A24" s="81" t="s">
        <v>50</v>
      </c>
      <c r="B24" s="44">
        <f>'01'!C24+'02'!C24+'03'!C24+'04'!C24+'05 ACPE'!C24+'05'!C24+'06'!C24+'07'!C24+'08'!C24+'09'!C24+'10'!C24+'11'!C24+'12'!C24+'18'!C24+'20'!C24+'25'!C24</f>
        <v>117</v>
      </c>
      <c r="C24" s="44">
        <f>'01'!D24+'02'!D24+'03'!D24+'04'!D24+'05 ACPE'!D24+'05'!D24+'06'!D24+'07'!D24+'08'!D24+'09'!D24+'10'!D24+'11'!D24+'12'!D24+'18'!D24+'20'!D24+'25'!D24</f>
        <v>42601.540000000008</v>
      </c>
      <c r="D24" s="5">
        <f>'01'!E24+'02'!E24+'03'!E24+'04'!E24+'05 ACPE'!E24+'05'!E24+'06'!E24+'07'!E24+'08'!E24+'09'!E24+'10'!E24+'11'!E24+'12'!E24+'18'!E24+'20'!E24+'25'!E24</f>
        <v>119</v>
      </c>
      <c r="E24" s="5">
        <f>'01'!F24+'02'!F24+'03'!F24+'04'!F24+'05 ACPE'!F24+'05'!F24+'06'!F24+'07'!F24+'08'!F24+'09'!F24+'10'!F24+'11'!F24+'12'!F24+'18'!F24+'20'!F24+'25'!F24</f>
        <v>47264.580000000009</v>
      </c>
      <c r="F24" s="44">
        <f>'01'!G24+'02'!G24+'03'!G24+'04'!G24+'05 ACPE'!G24+'05'!G24+'06'!G24+'07'!G24+'08'!G24+'09'!G24+'10'!G24+'11'!G24+'12'!G24+'18'!G24+'20'!G24+'25'!G24</f>
        <v>147</v>
      </c>
      <c r="G24" s="44">
        <f>'01'!H24+'02'!H24+'03'!H24+'04'!H24+'05 ACPE'!H24+'05'!H24+'06'!H24+'07'!H24+'08'!H24+'09'!H24+'10'!H24+'11'!H24+'12'!H24+'18'!H24+'20'!H24+'25'!H24</f>
        <v>57688.12</v>
      </c>
      <c r="H24" s="5">
        <f>'01'!I24+'02'!I24+'03'!I24+'04'!I24+'05 ACPE'!I24+'05'!I24+'06'!I24+'07'!I24+'08'!I24+'09'!I24+'10'!I24+'11'!I24+'12'!I24+'18'!I24+'20'!I24+'25'!I24</f>
        <v>106</v>
      </c>
      <c r="I24" s="5">
        <f>'01'!J24+'02'!J24+'03'!J24+'04'!J24+'05 ACPE'!J24+'05'!J24+'06'!J24+'07'!J24+'08'!J24+'09'!J24+'10'!J24+'11'!J24+'12'!J24+'18'!J24+'20'!J24+'25'!J24</f>
        <v>41613.729999999996</v>
      </c>
      <c r="J24" s="44">
        <f>'01'!K24+'02'!K24+'03'!K24+'04'!K24+'05 ACPE'!K24+'05'!K24+'06'!K24+'07'!K24+'08'!K24+'09'!K24+'10'!K24+'11'!K24+'12'!K24+'18'!K24+'20'!K24+'25'!K24</f>
        <v>101</v>
      </c>
      <c r="K24" s="44">
        <f>'01'!L24+'02'!L24+'03'!L24+'04'!L24+'05 ACPE'!L24+'05'!L24+'06'!L24+'07'!L24+'08'!L24+'09'!L24+'10'!L24+'11'!L24+'12'!L24+'18'!L24+'20'!L24+'25'!L24</f>
        <v>39752.539999999994</v>
      </c>
      <c r="L24" s="5">
        <f>'01'!M24+'02'!M24+'03'!M24+'04'!M24+'05 ACPE'!M24+'05'!M24+'06'!M24+'07'!M24+'08'!M24+'09'!M24+'10'!M24+'11'!M24+'12'!M24+'18'!M24+'20'!M24+'25'!M24</f>
        <v>99</v>
      </c>
      <c r="M24" s="5">
        <f>'01'!N24+'02'!N24+'03'!N24+'04'!N24+'05 ACPE'!N24+'05'!N24+'06'!N24+'07'!N24+'08'!N24+'09'!N24+'10'!N24+'11'!N24+'12'!N24+'18'!N24+'20'!N24+'25'!N24</f>
        <v>40604.150000000009</v>
      </c>
      <c r="N24" s="44">
        <f>'01'!O24+'02'!O24+'03'!O24+'04'!O24+'05 ACPE'!O24+'05'!O24+'06'!O24+'07'!O24+'08'!O24+'09'!O24+'10'!O24+'11'!O24+'12'!O24+'18'!O24+'20'!O24+'25'!O24</f>
        <v>191</v>
      </c>
      <c r="O24" s="44">
        <f>'01'!P24+'02'!P24+'03'!P24+'04'!P24+'05 ACPE'!P24+'05'!P24+'06'!P24+'07'!P24+'08'!P24+'09'!P24+'10'!P24+'11'!P24+'12'!P24+'18'!P24+'20'!P24+'25'!P24</f>
        <v>77247.7</v>
      </c>
      <c r="P24" s="5">
        <f>'01'!Q24+'02'!Q24+'03'!Q24+'04'!Q24+'05 ACPE'!Q24+'05'!Q24+'06'!Q24+'07'!Q24+'08'!Q24+'09'!Q24+'10'!Q24+'11'!Q24+'12'!Q24+'18'!Q24+'20'!Q24+'25'!Q24</f>
        <v>169</v>
      </c>
      <c r="Q24" s="5">
        <f>'01'!R24+'02'!R24+'03'!R24+'04'!R24+'05 ACPE'!R24+'05'!R24+'06'!R24+'07'!R24+'08'!R24+'09'!R24+'10'!R24+'11'!R24+'12'!R24+'18'!R24+'20'!R24+'25'!R24</f>
        <v>76315.759999999995</v>
      </c>
      <c r="R24" s="44">
        <f>'01'!S24+'02'!S24+'03'!S24+'04'!S24+'05 ACPE'!S24+'05'!S24+'06'!S24+'07'!S24+'08'!S24+'09'!S24+'10'!S24+'11'!S24+'12'!S24+'18'!S24+'20'!S24+'25'!S24</f>
        <v>157</v>
      </c>
      <c r="S24" s="44">
        <f>'01'!T24+'02'!T24+'03'!T24+'04'!T24+'05 ACPE'!T24+'05'!T24+'06'!T24+'07'!T24+'08'!T24+'09'!T24+'10'!T24+'11'!T24+'12'!T24+'18'!T24+'20'!T24+'25'!T24</f>
        <v>65508.910000000011</v>
      </c>
      <c r="T24" s="5">
        <f>'01'!U24+'02'!U24+'03'!U24+'04'!U24+'05 ACPE'!U24+'05'!U24+'06'!U24+'07'!U24+'08'!U24+'09'!U24+'10'!U24+'11'!U24+'12'!U24+'18'!U24+'20'!U24+'25'!U24</f>
        <v>152</v>
      </c>
      <c r="U24" s="5">
        <f>'01'!V24+'02'!V24+'03'!V24+'04'!V24+'05 ACPE'!V24+'05'!V24+'06'!V24+'07'!V24+'08'!V24+'09'!V24+'10'!V24+'11'!V24+'12'!V24+'18'!V24+'20'!V24+'25'!V24</f>
        <v>60217.14</v>
      </c>
      <c r="V24" s="44">
        <f>'01'!W24+'02'!W24+'03'!W24+'04'!W24+'05 ACPE'!W24+'05'!W24+'06'!W24+'07'!W24+'08'!W24+'09'!W24+'10'!W24+'11'!W24+'12'!W24+'18'!W24+'20'!W24+'25'!W24</f>
        <v>140</v>
      </c>
      <c r="W24" s="44">
        <f>'01'!X24+'02'!X24+'03'!X24+'04'!X24+'05 ACPE'!X24+'05'!X24+'06'!X24+'07'!X24+'08'!X24+'09'!X24+'10'!X24+'11'!X24+'12'!X24+'18'!X24+'20'!X24+'25'!X24</f>
        <v>67678.920000000013</v>
      </c>
      <c r="X24" s="5">
        <f>'01'!Y24+'02'!Y24+'03'!Y24+'04'!Y24+'05 ACPE'!Y24+'05'!Y24+'06'!Y24+'07'!Y24+'08'!Y24+'09'!Y24+'10'!Y24+'11'!Y24+'12'!Y24+'18'!Y24+'20'!Y24+'25'!Y24</f>
        <v>119</v>
      </c>
      <c r="Y24" s="5">
        <f>'01'!Z24+'02'!Z24+'03'!Z24+'04'!Z24+'05 ACPE'!Z24+'05'!Z24+'06'!Z24+'07'!Z24+'08'!Z24+'09'!Z24+'10'!Z24+'11'!Z24+'12'!Z24+'18'!Z24+'20'!Z24+'25'!Z24</f>
        <v>49828.36</v>
      </c>
      <c r="Z24" s="55">
        <f t="shared" si="9"/>
        <v>1617</v>
      </c>
      <c r="AA24" s="55">
        <f t="shared" si="9"/>
        <v>666321.45000000007</v>
      </c>
    </row>
    <row r="25" spans="1:29" x14ac:dyDescent="0.2">
      <c r="A25" s="81" t="s">
        <v>51</v>
      </c>
      <c r="B25" s="44">
        <f>'01'!C25+'02'!C25+'03'!C25+'04'!C25+'05 ACPE'!C25+'05'!C25+'06'!C25+'07'!C25+'08'!C25+'09'!C25+'10'!C25+'11'!C25+'12'!C25+'18'!C25+'20'!C25+'25'!C25</f>
        <v>30</v>
      </c>
      <c r="C25" s="44">
        <f>'01'!D25+'02'!D25+'03'!D25+'04'!D25+'05 ACPE'!D25+'05'!D25+'06'!D25+'07'!D25+'08'!D25+'09'!D25+'10'!D25+'11'!D25+'12'!D25+'18'!D25+'20'!D25+'25'!D25</f>
        <v>10468.06</v>
      </c>
      <c r="D25" s="5">
        <f>'01'!E25+'02'!E25+'03'!E25+'04'!E25+'05 ACPE'!E25+'05'!E25+'06'!E25+'07'!E25+'08'!E25+'09'!E25+'10'!E25+'11'!E25+'12'!E25+'18'!E25+'20'!E25+'25'!E25</f>
        <v>54</v>
      </c>
      <c r="E25" s="5">
        <f>'01'!F25+'02'!F25+'03'!F25+'04'!F25+'05 ACPE'!F25+'05'!F25+'06'!F25+'07'!F25+'08'!F25+'09'!F25+'10'!F25+'11'!F25+'12'!F25+'18'!F25+'20'!F25+'25'!F25</f>
        <v>14853.41</v>
      </c>
      <c r="F25" s="44">
        <f>'01'!G25+'02'!G25+'03'!G25+'04'!G25+'05 ACPE'!G25+'05'!G25+'06'!G25+'07'!G25+'08'!G25+'09'!G25+'10'!G25+'11'!G25+'12'!G25+'18'!G25+'20'!G25+'25'!G25</f>
        <v>49</v>
      </c>
      <c r="G25" s="44">
        <f>'01'!H25+'02'!H25+'03'!H25+'04'!H25+'05 ACPE'!H25+'05'!H25+'06'!H25+'07'!H25+'08'!H25+'09'!H25+'10'!H25+'11'!H25+'12'!H25+'18'!H25+'20'!H25+'25'!H25</f>
        <v>13569.94</v>
      </c>
      <c r="H25" s="5">
        <f>'01'!I25+'02'!I25+'03'!I25+'04'!I25+'05 ACPE'!I25+'05'!I25+'06'!I25+'07'!I25+'08'!I25+'09'!I25+'10'!I25+'11'!I25+'12'!I25+'18'!I25+'20'!I25+'25'!I25</f>
        <v>74</v>
      </c>
      <c r="I25" s="5">
        <f>'01'!J25+'02'!J25+'03'!J25+'04'!J25+'05 ACPE'!J25+'05'!J25+'06'!J25+'07'!J25+'08'!J25+'09'!J25+'10'!J25+'11'!J25+'12'!J25+'18'!J25+'20'!J25+'25'!J25</f>
        <v>20881.179999999997</v>
      </c>
      <c r="J25" s="44">
        <f>'01'!K25+'02'!K25+'03'!K25+'04'!K25+'05 ACPE'!K25+'05'!K25+'06'!K25+'07'!K25+'08'!K25+'09'!K25+'10'!K25+'11'!K25+'12'!K25+'18'!K25+'20'!K25+'25'!K25</f>
        <v>36</v>
      </c>
      <c r="K25" s="44">
        <f>'01'!L25+'02'!L25+'03'!L25+'04'!L25+'05 ACPE'!L25+'05'!L25+'06'!L25+'07'!L25+'08'!L25+'09'!L25+'10'!L25+'11'!L25+'12'!L25+'18'!L25+'20'!L25+'25'!L25</f>
        <v>12645.67</v>
      </c>
      <c r="L25" s="5">
        <f>'01'!M25+'02'!M25+'03'!M25+'04'!M25+'05 ACPE'!M25+'05'!M25+'06'!M25+'07'!M25+'08'!M25+'09'!M25+'10'!M25+'11'!M25+'12'!M25+'18'!M25+'20'!M25+'25'!M25</f>
        <v>45</v>
      </c>
      <c r="M25" s="5">
        <f>'01'!N25+'02'!N25+'03'!N25+'04'!N25+'05 ACPE'!N25+'05'!N25+'06'!N25+'07'!N25+'08'!N25+'09'!N25+'10'!N25+'11'!N25+'12'!N25+'18'!N25+'20'!N25+'25'!N25</f>
        <v>10792.859999999999</v>
      </c>
      <c r="N25" s="44">
        <f>'01'!O25+'02'!O25+'03'!O25+'04'!O25+'05 ACPE'!O25+'05'!O25+'06'!O25+'07'!O25+'08'!O25+'09'!O25+'10'!O25+'11'!O25+'12'!O25+'18'!O25+'20'!O25+'25'!O25</f>
        <v>33</v>
      </c>
      <c r="O25" s="44">
        <f>'01'!P25+'02'!P25+'03'!P25+'04'!P25+'05 ACPE'!P25+'05'!P25+'06'!P25+'07'!P25+'08'!P25+'09'!P25+'10'!P25+'11'!P25+'12'!P25+'18'!P25+'20'!P25+'25'!P25</f>
        <v>12864.7</v>
      </c>
      <c r="P25" s="5">
        <f>'01'!Q25+'02'!Q25+'03'!Q25+'04'!Q25+'05 ACPE'!Q25+'05'!Q25+'06'!Q25+'07'!Q25+'08'!Q25+'09'!Q25+'10'!Q25+'11'!Q25+'12'!Q25+'18'!Q25+'20'!Q25+'25'!Q25</f>
        <v>40</v>
      </c>
      <c r="Q25" s="5">
        <f>'01'!R25+'02'!R25+'03'!R25+'04'!R25+'05 ACPE'!R25+'05'!R25+'06'!R25+'07'!R25+'08'!R25+'09'!R25+'10'!R25+'11'!R25+'12'!R25+'18'!R25+'20'!R25+'25'!R25</f>
        <v>13271.32</v>
      </c>
      <c r="R25" s="44">
        <f>'01'!S25+'02'!S25+'03'!S25+'04'!S25+'05 ACPE'!S25+'05'!S25+'06'!S25+'07'!S25+'08'!S25+'09'!S25+'10'!S25+'11'!S25+'12'!S25+'18'!S25+'20'!S25+'25'!S25</f>
        <v>83</v>
      </c>
      <c r="S25" s="44">
        <f>'01'!T25+'02'!T25+'03'!T25+'04'!T25+'05 ACPE'!T25+'05'!T25+'06'!T25+'07'!T25+'08'!T25+'09'!T25+'10'!T25+'11'!T25+'12'!T25+'18'!T25+'20'!T25+'25'!T25</f>
        <v>25494.17</v>
      </c>
      <c r="T25" s="5">
        <f>'01'!U25+'02'!U25+'03'!U25+'04'!U25+'05 ACPE'!U25+'05'!U25+'06'!U25+'07'!U25+'08'!U25+'09'!U25+'10'!U25+'11'!U25+'12'!U25+'18'!U25+'20'!U25+'25'!U25</f>
        <v>68</v>
      </c>
      <c r="U25" s="5">
        <f>'01'!V25+'02'!V25+'03'!V25+'04'!V25+'05 ACPE'!V25+'05'!V25+'06'!V25+'07'!V25+'08'!V25+'09'!V25+'10'!V25+'11'!V25+'12'!V25+'18'!V25+'20'!V25+'25'!V25</f>
        <v>24829.549999999996</v>
      </c>
      <c r="V25" s="44">
        <f>'01'!W25+'02'!W25+'03'!W25+'04'!W25+'05 ACPE'!W25+'05'!W25+'06'!W25+'07'!W25+'08'!W25+'09'!W25+'10'!W25+'11'!W25+'12'!W25+'18'!W25+'20'!W25+'25'!W25</f>
        <v>49</v>
      </c>
      <c r="W25" s="44">
        <f>'01'!X25+'02'!X25+'03'!X25+'04'!X25+'05 ACPE'!X25+'05'!X25+'06'!X25+'07'!X25+'08'!X25+'09'!X25+'10'!X25+'11'!X25+'12'!X25+'18'!X25+'20'!X25+'25'!X25</f>
        <v>17236.54</v>
      </c>
      <c r="X25" s="5">
        <f>'01'!Y25+'02'!Y25+'03'!Y25+'04'!Y25+'05 ACPE'!Y25+'05'!Y25+'06'!Y25+'07'!Y25+'08'!Y25+'09'!Y25+'10'!Y25+'11'!Y25+'12'!Y25+'18'!Y25+'20'!Y25+'25'!Y25</f>
        <v>31</v>
      </c>
      <c r="Y25" s="5">
        <f>'01'!Z25+'02'!Z25+'03'!Z25+'04'!Z25+'05 ACPE'!Z25+'05'!Z25+'06'!Z25+'07'!Z25+'08'!Z25+'09'!Z25+'10'!Z25+'11'!Z25+'12'!Z25+'18'!Z25+'20'!Z25+'25'!Z25</f>
        <v>11259.939999999999</v>
      </c>
      <c r="Z25" s="55">
        <f t="shared" si="9"/>
        <v>592</v>
      </c>
      <c r="AA25" s="55">
        <f t="shared" si="9"/>
        <v>188167.34</v>
      </c>
    </row>
    <row r="26" spans="1:29" x14ac:dyDescent="0.2">
      <c r="A26" s="81" t="s">
        <v>52</v>
      </c>
      <c r="B26" s="44">
        <f>'01'!C26+'02'!C26+'03'!C26+'04'!C26+'05 ACPE'!C26+'05'!C26+'06'!C26+'07'!C26+'08'!C26+'09'!C26+'10'!C26+'11'!C26+'12'!C26+'18'!C26+'20'!C26+'25'!C26</f>
        <v>2</v>
      </c>
      <c r="C26" s="44">
        <f>'01'!D26+'02'!D26+'03'!D26+'04'!D26+'05 ACPE'!D26+'05'!D26+'06'!D26+'07'!D26+'08'!D26+'09'!D26+'10'!D26+'11'!D26+'12'!D26+'18'!D26+'20'!D26+'25'!D26</f>
        <v>1924.55</v>
      </c>
      <c r="D26" s="5">
        <f>'01'!E26+'02'!E26+'03'!E26+'04'!E26+'05 ACPE'!E26+'05'!E26+'06'!E26+'07'!E26+'08'!E26+'09'!E26+'10'!E26+'11'!E26+'12'!E26+'18'!E26+'20'!E26+'25'!E26</f>
        <v>14</v>
      </c>
      <c r="E26" s="5">
        <f>'01'!F26+'02'!F26+'03'!F26+'04'!F26+'05 ACPE'!F26+'05'!F26+'06'!F26+'07'!F26+'08'!F26+'09'!F26+'10'!F26+'11'!F26+'12'!F26+'18'!F26+'20'!F26+'25'!F26</f>
        <v>5023.4400000000005</v>
      </c>
      <c r="F26" s="44">
        <f>'01'!G26+'02'!G26+'03'!G26+'04'!G26+'05 ACPE'!G26+'05'!G26+'06'!G26+'07'!G26+'08'!G26+'09'!G26+'10'!G26+'11'!G26+'12'!G26+'18'!G26+'20'!G26+'25'!G26</f>
        <v>5</v>
      </c>
      <c r="G26" s="44">
        <f>'01'!H26+'02'!H26+'03'!H26+'04'!H26+'05 ACPE'!H26+'05'!H26+'06'!H26+'07'!H26+'08'!H26+'09'!H26+'10'!H26+'11'!H26+'12'!H26+'18'!H26+'20'!H26+'25'!H26</f>
        <v>28345.45</v>
      </c>
      <c r="H26" s="5">
        <f>'01'!I26+'02'!I26+'03'!I26+'04'!I26+'05 ACPE'!I26+'05'!I26+'06'!I26+'07'!I26+'08'!I26+'09'!I26+'10'!I26+'11'!I26+'12'!I26+'18'!I26+'20'!I26+'25'!I26</f>
        <v>5</v>
      </c>
      <c r="I26" s="5">
        <f>'01'!J26+'02'!J26+'03'!J26+'04'!J26+'05 ACPE'!J26+'05'!J26+'06'!J26+'07'!J26+'08'!J26+'09'!J26+'10'!J26+'11'!J26+'12'!J26+'18'!J26+'20'!J26+'25'!J26</f>
        <v>2228.37</v>
      </c>
      <c r="J26" s="44">
        <f>'01'!K26+'02'!K26+'03'!K26+'04'!K26+'05 ACPE'!K26+'05'!K26+'06'!K26+'07'!K26+'08'!K26+'09'!K26+'10'!K26+'11'!K26+'12'!K26+'18'!K26+'20'!K26+'25'!K26</f>
        <v>2</v>
      </c>
      <c r="K26" s="44">
        <f>'01'!L26+'02'!L26+'03'!L26+'04'!L26+'05 ACPE'!L26+'05'!L26+'06'!L26+'07'!L26+'08'!L26+'09'!L26+'10'!L26+'11'!L26+'12'!L26+'18'!L26+'20'!L26+'25'!L26</f>
        <v>247.18</v>
      </c>
      <c r="L26" s="5">
        <f>'01'!M26+'02'!M26+'03'!M26+'04'!M26+'05 ACPE'!M26+'05'!M26+'06'!M26+'07'!M26+'08'!M26+'09'!M26+'10'!M26+'11'!M26+'12'!M26+'18'!M26+'20'!M26+'25'!M26</f>
        <v>3</v>
      </c>
      <c r="M26" s="5">
        <f>'01'!N26+'02'!N26+'03'!N26+'04'!N26+'05 ACPE'!N26+'05'!N26+'06'!N26+'07'!N26+'08'!N26+'09'!N26+'10'!N26+'11'!N26+'12'!N26+'18'!N26+'20'!N26+'25'!N26</f>
        <v>2093.92</v>
      </c>
      <c r="N26" s="44">
        <f>'01'!O26+'02'!O26+'03'!O26+'04'!O26+'05 ACPE'!O26+'05'!O26+'06'!O26+'07'!O26+'08'!O26+'09'!O26+'10'!O26+'11'!O26+'12'!O26+'18'!O26+'20'!O26+'25'!O26</f>
        <v>11</v>
      </c>
      <c r="O26" s="44">
        <f>'01'!P26+'02'!P26+'03'!P26+'04'!P26+'05 ACPE'!P26+'05'!P26+'06'!P26+'07'!P26+'08'!P26+'09'!P26+'10'!P26+'11'!P26+'12'!P26+'18'!P26+'20'!P26+'25'!P26</f>
        <v>5212.83</v>
      </c>
      <c r="P26" s="5">
        <f>'01'!Q26+'02'!Q26+'03'!Q26+'04'!Q26+'05 ACPE'!Q26+'05'!Q26+'06'!Q26+'07'!Q26+'08'!Q26+'09'!Q26+'10'!Q26+'11'!Q26+'12'!Q26+'18'!Q26+'20'!Q26+'25'!Q26</f>
        <v>2</v>
      </c>
      <c r="Q26" s="5">
        <f>'01'!R26+'02'!R26+'03'!R26+'04'!R26+'05 ACPE'!R26+'05'!R26+'06'!R26+'07'!R26+'08'!R26+'09'!R26+'10'!R26+'11'!R26+'12'!R26+'18'!R26+'20'!R26+'25'!R26</f>
        <v>1136.79</v>
      </c>
      <c r="R26" s="44">
        <f>'01'!S26+'02'!S26+'03'!S26+'04'!S26+'05 ACPE'!S26+'05'!S26+'06'!S26+'07'!S26+'08'!S26+'09'!S26+'10'!S26+'11'!S26+'12'!S26+'18'!S26+'20'!S26+'25'!S26</f>
        <v>8</v>
      </c>
      <c r="S26" s="44">
        <f>'01'!T26+'02'!T26+'03'!T26+'04'!T26+'05 ACPE'!T26+'05'!T26+'06'!T26+'07'!T26+'08'!T26+'09'!T26+'10'!T26+'11'!T26+'12'!T26+'18'!T26+'20'!T26+'25'!T26</f>
        <v>2843.3399999999997</v>
      </c>
      <c r="T26" s="5">
        <f>'01'!U26+'02'!U26+'03'!U26+'04'!U26+'05 ACPE'!U26+'05'!U26+'06'!U26+'07'!U26+'08'!U26+'09'!U26+'10'!U26+'11'!U26+'12'!U26+'18'!U26+'20'!U26+'25'!U26</f>
        <v>6</v>
      </c>
      <c r="U26" s="5">
        <f>'01'!V26+'02'!V26+'03'!V26+'04'!V26+'05 ACPE'!V26+'05'!V26+'06'!V26+'07'!V26+'08'!V26+'09'!V26+'10'!V26+'11'!V26+'12'!V26+'18'!V26+'20'!V26+'25'!V26</f>
        <v>7323.65</v>
      </c>
      <c r="V26" s="44">
        <f>'01'!W26+'02'!W26+'03'!W26+'04'!W26+'05 ACPE'!W26+'05'!W26+'06'!W26+'07'!W26+'08'!W26+'09'!W26+'10'!W26+'11'!W26+'12'!W26+'18'!W26+'20'!W26+'25'!W26</f>
        <v>7</v>
      </c>
      <c r="W26" s="44">
        <f>'01'!X26+'02'!X26+'03'!X26+'04'!X26+'05 ACPE'!X26+'05'!X26+'06'!X26+'07'!X26+'08'!X26+'09'!X26+'10'!X26+'11'!X26+'12'!X26+'18'!X26+'20'!X26+'25'!X26</f>
        <v>4057.6099999999997</v>
      </c>
      <c r="X26" s="5">
        <f>'01'!Y26+'02'!Y26+'03'!Y26+'04'!Y26+'05 ACPE'!Y26+'05'!Y26+'06'!Y26+'07'!Y26+'08'!Y26+'09'!Y26+'10'!Y26+'11'!Y26+'12'!Y26+'18'!Y26+'20'!Y26+'25'!Y26</f>
        <v>9</v>
      </c>
      <c r="Y26" s="5">
        <f>'01'!Z26+'02'!Z26+'03'!Z26+'04'!Z26+'05 ACPE'!Z26+'05'!Z26+'06'!Z26+'07'!Z26+'08'!Z26+'09'!Z26+'10'!Z26+'11'!Z26+'12'!Z26+'18'!Z26+'20'!Z26+'25'!Z26</f>
        <v>2810.75</v>
      </c>
      <c r="Z26" s="55">
        <f t="shared" si="9"/>
        <v>74</v>
      </c>
      <c r="AA26" s="55">
        <f t="shared" si="9"/>
        <v>63247.880000000005</v>
      </c>
    </row>
    <row r="27" spans="1:29" ht="13.5" thickBot="1" x14ac:dyDescent="0.25">
      <c r="A27" s="37" t="s">
        <v>99</v>
      </c>
      <c r="B27" s="49">
        <f t="shared" ref="B27:AA27" si="10">SUM(B21:B26)</f>
        <v>151</v>
      </c>
      <c r="C27" s="50">
        <f t="shared" si="10"/>
        <v>56007.660000000011</v>
      </c>
      <c r="D27" s="71">
        <f t="shared" si="10"/>
        <v>321</v>
      </c>
      <c r="E27" s="132">
        <f t="shared" si="10"/>
        <v>84415.21</v>
      </c>
      <c r="F27" s="49">
        <f t="shared" si="10"/>
        <v>352</v>
      </c>
      <c r="G27" s="50">
        <f t="shared" si="10"/>
        <v>126082.64</v>
      </c>
      <c r="H27" s="71">
        <f t="shared" si="10"/>
        <v>275</v>
      </c>
      <c r="I27" s="132">
        <f t="shared" si="10"/>
        <v>79029.229999999981</v>
      </c>
      <c r="J27" s="49">
        <f t="shared" si="10"/>
        <v>181</v>
      </c>
      <c r="K27" s="50">
        <f t="shared" si="10"/>
        <v>61802.039999999994</v>
      </c>
      <c r="L27" s="71">
        <f t="shared" si="10"/>
        <v>202</v>
      </c>
      <c r="M27" s="132">
        <f t="shared" si="10"/>
        <v>56465.73000000001</v>
      </c>
      <c r="N27" s="49">
        <f t="shared" si="10"/>
        <v>282</v>
      </c>
      <c r="O27" s="50">
        <f t="shared" si="10"/>
        <v>97134.489999999991</v>
      </c>
      <c r="P27" s="71">
        <f t="shared" si="10"/>
        <v>282</v>
      </c>
      <c r="Q27" s="132">
        <f t="shared" si="10"/>
        <v>93888.069999999992</v>
      </c>
      <c r="R27" s="49">
        <f t="shared" si="10"/>
        <v>280</v>
      </c>
      <c r="S27" s="50">
        <f t="shared" si="10"/>
        <v>101409.69</v>
      </c>
      <c r="T27" s="71">
        <f t="shared" si="10"/>
        <v>275</v>
      </c>
      <c r="U27" s="132">
        <f t="shared" si="10"/>
        <v>96140.28</v>
      </c>
      <c r="V27" s="49">
        <f t="shared" si="10"/>
        <v>198</v>
      </c>
      <c r="W27" s="50">
        <f t="shared" si="10"/>
        <v>90514.310000000012</v>
      </c>
      <c r="X27" s="71">
        <f t="shared" si="10"/>
        <v>159</v>
      </c>
      <c r="Y27" s="132">
        <f t="shared" si="10"/>
        <v>63899.05</v>
      </c>
      <c r="Z27" s="58">
        <f t="shared" si="10"/>
        <v>2958</v>
      </c>
      <c r="AA27" s="59">
        <f t="shared" si="10"/>
        <v>1006788.4</v>
      </c>
    </row>
    <row r="28" spans="1:29" ht="13.5" thickTop="1" x14ac:dyDescent="0.2">
      <c r="A28" s="39"/>
      <c r="B28" s="44"/>
      <c r="C28" s="44"/>
      <c r="D28" s="5"/>
      <c r="E28" s="5"/>
      <c r="F28" s="44"/>
      <c r="G28" s="44"/>
      <c r="H28" s="5"/>
      <c r="I28" s="5"/>
      <c r="J28" s="44"/>
      <c r="K28" s="44"/>
      <c r="L28" s="5"/>
      <c r="M28" s="5"/>
      <c r="N28" s="44"/>
      <c r="O28" s="44"/>
      <c r="P28" s="5"/>
      <c r="Q28" s="5"/>
      <c r="R28" s="44"/>
      <c r="S28" s="44"/>
      <c r="T28" s="5"/>
      <c r="U28" s="5"/>
      <c r="V28" s="44"/>
      <c r="W28" s="44"/>
      <c r="X28" s="5"/>
      <c r="Y28" s="5"/>
      <c r="Z28" s="55"/>
      <c r="AA28" s="55"/>
    </row>
    <row r="29" spans="1:29" ht="12.75" customHeight="1" x14ac:dyDescent="0.2">
      <c r="A29" s="39" t="s">
        <v>96</v>
      </c>
      <c r="B29" s="48">
        <f t="shared" ref="B29:AA29" si="11">B18+B27</f>
        <v>3205</v>
      </c>
      <c r="C29" s="62">
        <f t="shared" si="11"/>
        <v>161822.30000000002</v>
      </c>
      <c r="D29" s="40">
        <f t="shared" si="11"/>
        <v>3721</v>
      </c>
      <c r="E29" s="76">
        <f t="shared" si="11"/>
        <v>198988.34000000003</v>
      </c>
      <c r="F29" s="48">
        <f t="shared" si="11"/>
        <v>2803</v>
      </c>
      <c r="G29" s="62">
        <f t="shared" si="11"/>
        <v>210453.88</v>
      </c>
      <c r="H29" s="40">
        <f t="shared" si="11"/>
        <v>2507</v>
      </c>
      <c r="I29" s="76">
        <f t="shared" si="11"/>
        <v>155679.58999999997</v>
      </c>
      <c r="J29" s="48">
        <f t="shared" si="11"/>
        <v>2358</v>
      </c>
      <c r="K29" s="62">
        <f t="shared" si="11"/>
        <v>139411.39999999997</v>
      </c>
      <c r="L29" s="40">
        <f t="shared" si="11"/>
        <v>2248</v>
      </c>
      <c r="M29" s="76">
        <f t="shared" si="11"/>
        <v>126095.95000000001</v>
      </c>
      <c r="N29" s="48">
        <f t="shared" si="11"/>
        <v>3143</v>
      </c>
      <c r="O29" s="62">
        <f t="shared" si="11"/>
        <v>209692.5</v>
      </c>
      <c r="P29" s="40">
        <f t="shared" si="11"/>
        <v>2900</v>
      </c>
      <c r="Q29" s="76">
        <f t="shared" si="11"/>
        <v>187772.87</v>
      </c>
      <c r="R29" s="48">
        <f t="shared" si="11"/>
        <v>3204</v>
      </c>
      <c r="S29" s="62">
        <f t="shared" si="11"/>
        <v>211356.35</v>
      </c>
      <c r="T29" s="40">
        <f t="shared" si="11"/>
        <v>3569</v>
      </c>
      <c r="U29" s="76">
        <f t="shared" si="11"/>
        <v>216234.06</v>
      </c>
      <c r="V29" s="48">
        <f t="shared" si="11"/>
        <v>3179</v>
      </c>
      <c r="W29" s="62">
        <f t="shared" si="11"/>
        <v>209487.86</v>
      </c>
      <c r="X29" s="40">
        <f t="shared" si="11"/>
        <v>2549</v>
      </c>
      <c r="Y29" s="76">
        <f t="shared" si="11"/>
        <v>165620.66999999998</v>
      </c>
      <c r="Z29" s="61">
        <f t="shared" si="11"/>
        <v>35386</v>
      </c>
      <c r="AA29" s="64">
        <f t="shared" si="11"/>
        <v>2192615.77</v>
      </c>
    </row>
    <row r="30" spans="1:29" ht="12.75" customHeight="1" x14ac:dyDescent="0.2">
      <c r="A30" s="39"/>
      <c r="B30" s="48"/>
      <c r="C30" s="62"/>
      <c r="D30" s="40"/>
      <c r="E30" s="76"/>
      <c r="F30" s="48"/>
      <c r="G30" s="62"/>
      <c r="H30" s="40"/>
      <c r="I30" s="76"/>
      <c r="J30" s="48"/>
      <c r="K30" s="62"/>
      <c r="L30" s="40"/>
      <c r="M30" s="76"/>
      <c r="N30" s="48"/>
      <c r="O30" s="62"/>
      <c r="P30" s="40"/>
      <c r="Q30" s="76"/>
      <c r="R30" s="48"/>
      <c r="S30" s="62"/>
      <c r="T30" s="40"/>
      <c r="U30" s="76"/>
      <c r="V30" s="48"/>
      <c r="W30" s="62"/>
      <c r="X30" s="40"/>
      <c r="Y30" s="76"/>
      <c r="Z30" s="61"/>
      <c r="AA30" s="64"/>
    </row>
    <row r="31" spans="1:29" ht="13.5" customHeight="1" x14ac:dyDescent="0.2">
      <c r="A31" s="39" t="s">
        <v>101</v>
      </c>
      <c r="B31" s="94"/>
      <c r="C31" s="62">
        <f>'01'!D31+'02'!D31+'03'!D31+'04'!D31+'05 ACPE'!D31+'05'!D31+'06'!D31+'07'!D31+'08'!D31+'09'!D31+'10'!D31+'11'!D31+'12'!D31+'18'!D31+'20'!D31+'25'!D31</f>
        <v>1711738.7600000002</v>
      </c>
      <c r="D31" s="95"/>
      <c r="E31" s="76">
        <f>'01'!F31+'02'!F31+'03'!F31+'04'!F31+'05 ACPE'!F31+'05'!F31+'06'!F31+'07'!F31+'08'!F31+'09'!F31+'10'!F31+'11'!F31+'12'!F31+'18'!F31+'20'!F31+'25'!F31</f>
        <v>1997151.7100000004</v>
      </c>
      <c r="F31" s="90"/>
      <c r="G31" s="62">
        <f>'01'!H31+'02'!H31+'03'!H31+'04'!H31+'05 ACPE'!H31+'05'!H31+'06'!H31+'07'!H31+'08'!H31+'09'!H31+'10'!H31+'11'!H31+'12'!H31+'18'!H31+'20'!H31+'25'!H31</f>
        <v>1823014.7299999997</v>
      </c>
      <c r="H31" s="92"/>
      <c r="I31" s="76">
        <f>'01'!J31+'02'!J31+'03'!J31+'04'!J31+'05 ACPE'!J31+'05'!J31+'06'!J31+'07'!J31+'08'!J31+'09'!J31+'10'!J31+'11'!J31+'12'!J31+'18'!J31+'20'!J31+'25'!J31</f>
        <v>1525806.1600000001</v>
      </c>
      <c r="J31" s="90"/>
      <c r="K31" s="62">
        <f>'01'!L31+'02'!L31+'03'!L31+'04'!L31+'05 ACPE'!L31+'05'!L31+'06'!L31+'07'!L31+'08'!L31+'09'!L31+'10'!L31+'11'!L31+'12'!L31+'18'!L31+'20'!L31+'25'!L31</f>
        <v>1322619.82</v>
      </c>
      <c r="L31" s="92"/>
      <c r="M31" s="76">
        <f>'01'!N31+'02'!N31+'03'!N31+'04'!N31+'05 ACPE'!N31+'05'!N31+'06'!N31+'07'!N31+'08'!N31+'09'!N31+'10'!N31+'11'!N31+'12'!N31+'18'!N31+'20'!N31+'25'!N31</f>
        <v>1156198.5800000003</v>
      </c>
      <c r="N31" s="90"/>
      <c r="O31" s="62">
        <f>'01'!P31+'02'!P31+'03'!P31+'04'!P31+'05 ACPE'!P31+'05'!P31+'06'!P31+'07'!P31+'08'!P31+'09'!P31+'10'!P31+'11'!P31+'12'!P31+'18'!P31+'20'!P31+'25'!P31</f>
        <v>1597449.0599999996</v>
      </c>
      <c r="P31" s="92"/>
      <c r="Q31" s="76">
        <f>'01'!R31+'02'!R31+'03'!R31+'04'!R31+'05 ACPE'!R31+'05'!R31+'06'!R31+'07'!R31+'08'!R31+'09'!R31+'10'!R31+'11'!R31+'12'!R31+'18'!R31+'20'!R31+'25'!R31</f>
        <v>1594712.4000000001</v>
      </c>
      <c r="R31" s="90"/>
      <c r="S31" s="62">
        <f>'01'!T31+'02'!T31+'03'!T31+'04'!T31+'05 ACPE'!T31+'05'!T31+'06'!T31+'07'!T31+'08'!T31+'09'!T31+'10'!T31+'11'!T31+'12'!T31+'18'!T31+'20'!T31+'25'!T31</f>
        <v>1788569.52</v>
      </c>
      <c r="T31" s="92"/>
      <c r="U31" s="76">
        <f>'01'!V31+'02'!V31+'03'!V31+'04'!V31+'05 ACPE'!V31+'05'!V31+'06'!V31+'07'!V31+'08'!V31+'09'!V31+'10'!V31+'11'!V31+'12'!V31+'18'!V31+'20'!V31+'25'!V31</f>
        <v>1902889.1300000004</v>
      </c>
      <c r="V31" s="90"/>
      <c r="W31" s="62">
        <f>'01'!X31+'02'!X31+'03'!X31+'04'!X31+'05 ACPE'!X31+'05'!X31+'06'!X31+'07'!X31+'08'!X31+'09'!X31+'10'!X31+'11'!X31+'12'!X31+'18'!X31+'20'!X31+'25'!X31</f>
        <v>1667623.51</v>
      </c>
      <c r="X31" s="92"/>
      <c r="Y31" s="76">
        <f>'01'!Z31+'02'!Z31+'03'!Z31+'04'!Z31+'05 ACPE'!Z31+'05'!Z31+'06'!Z31+'07'!Z31+'08'!Z31+'09'!Z31+'10'!Z31+'11'!Z31+'12'!Z31+'18'!Z31+'20'!Z31+'25'!Z31</f>
        <v>1433340.2500000002</v>
      </c>
      <c r="Z31" s="91"/>
      <c r="AA31" s="91">
        <f>C31+E31+G31+I31+K31+M31+O31+Q31+S31+U31+W31+Y31</f>
        <v>19521113.630000003</v>
      </c>
      <c r="AB31" s="144"/>
      <c r="AC31" s="144"/>
    </row>
    <row r="32" spans="1:29" s="33" customFormat="1" ht="13.5" thickBot="1" x14ac:dyDescent="0.25">
      <c r="A32" s="120" t="s">
        <v>104</v>
      </c>
      <c r="B32" s="43"/>
      <c r="C32" s="121">
        <f>C29/C31</f>
        <v>9.4536797192113595E-2</v>
      </c>
      <c r="D32" s="2"/>
      <c r="E32" s="122">
        <f>E29/E31</f>
        <v>9.9636066205506232E-2</v>
      </c>
      <c r="F32" s="43"/>
      <c r="G32" s="121">
        <f>G29/G31</f>
        <v>0.11544277538558344</v>
      </c>
      <c r="H32" s="2"/>
      <c r="I32" s="122">
        <f t="shared" ref="I32" si="12">I29/I31</f>
        <v>0.10203104043045674</v>
      </c>
      <c r="J32" s="43"/>
      <c r="K32" s="121">
        <f t="shared" ref="K32" si="13">K29/K31</f>
        <v>0.10540549740136206</v>
      </c>
      <c r="L32" s="2"/>
      <c r="M32" s="122">
        <f t="shared" ref="M32" si="14">M29/M31</f>
        <v>0.1090608068382163</v>
      </c>
      <c r="N32" s="43"/>
      <c r="O32" s="121">
        <f t="shared" ref="O32" si="15">O29/O31</f>
        <v>0.13126709655455307</v>
      </c>
      <c r="P32" s="2"/>
      <c r="Q32" s="122">
        <f t="shared" ref="Q32" si="16">Q29/Q31</f>
        <v>0.11774716870578042</v>
      </c>
      <c r="R32" s="43"/>
      <c r="S32" s="121">
        <f t="shared" ref="S32" si="17">S29/S31</f>
        <v>0.11817060932582593</v>
      </c>
      <c r="T32" s="2"/>
      <c r="U32" s="122">
        <f t="shared" ref="U32" si="18">U29/U31</f>
        <v>0.11363460781343575</v>
      </c>
      <c r="V32" s="43"/>
      <c r="W32" s="121">
        <f t="shared" ref="W32" si="19">W29/W31</f>
        <v>0.12562059646184767</v>
      </c>
      <c r="X32" s="2"/>
      <c r="Y32" s="122">
        <f t="shared" ref="Y32" si="20">Y29/Y31</f>
        <v>0.11554874706127868</v>
      </c>
      <c r="Z32" s="54"/>
      <c r="AA32" s="123">
        <f>AA29/AA31</f>
        <v>0.11232021961238897</v>
      </c>
    </row>
    <row r="33" spans="1:29" ht="13.5" customHeight="1" thickTop="1" x14ac:dyDescent="0.2">
      <c r="B33" s="42"/>
      <c r="C33" s="42"/>
      <c r="F33" s="42"/>
      <c r="G33" s="42"/>
      <c r="J33" s="42"/>
      <c r="K33" s="42"/>
      <c r="N33" s="42"/>
      <c r="O33" s="42"/>
      <c r="R33" s="42"/>
      <c r="S33" s="42"/>
      <c r="V33" s="42"/>
      <c r="W33" s="42"/>
      <c r="Z33" s="53"/>
      <c r="AA33" s="53"/>
      <c r="AC33" s="144"/>
    </row>
    <row r="34" spans="1:29" x14ac:dyDescent="0.2">
      <c r="A34" s="22" t="s">
        <v>93</v>
      </c>
      <c r="B34" s="51"/>
      <c r="C34" s="51"/>
      <c r="D34" s="13"/>
      <c r="E34" s="13"/>
      <c r="F34" s="51"/>
      <c r="G34" s="51"/>
      <c r="H34" s="13"/>
      <c r="I34" s="13"/>
      <c r="J34" s="42"/>
      <c r="K34" s="42"/>
      <c r="N34" s="42"/>
      <c r="O34" s="42"/>
      <c r="R34" s="42"/>
      <c r="S34" s="42"/>
      <c r="V34" s="42"/>
      <c r="W34" s="42"/>
      <c r="Z34" s="53"/>
      <c r="AA34" s="53"/>
    </row>
    <row r="35" spans="1:29" x14ac:dyDescent="0.2">
      <c r="A35" s="33" t="s">
        <v>55</v>
      </c>
      <c r="B35" s="51"/>
      <c r="C35" s="51"/>
      <c r="D35" s="13">
        <f>'01'!E35+'02'!E35+'03'!E35+'04'!E35+'05 ACPE'!E35+'05'!E35+'06'!E35+'07'!E35+'08'!E35+'09'!E35+'10'!E35+'11'!E35+'12'!E35+'18'!E35+'20'!E35+'25'!E35</f>
        <v>0</v>
      </c>
      <c r="E35" s="13">
        <f>'01'!F35+'02'!F35+'03'!F35+'04'!F35+'05 ACPE'!F35+'05'!F35+'06'!F35+'07'!F35+'08'!F35+'09'!F35+'10'!F35+'11'!F35+'12'!F35+'18'!F35+'20'!F35+'25'!F35</f>
        <v>0</v>
      </c>
      <c r="F35" s="51">
        <f>'01'!G35+'02'!G35+'03'!G35+'04'!G35+'05 ACPE'!G35+'05'!G35+'06'!G35+'07'!G35+'08'!G35+'09'!G35+'10'!G35+'11'!G35+'12'!G35+'18'!G35+'20'!G35+'25'!G35</f>
        <v>0</v>
      </c>
      <c r="G35" s="51">
        <f>'01'!H35+'02'!H35+'03'!H35+'04'!H35+'05 ACPE'!H35+'05'!H35+'06'!H35+'07'!H35+'08'!H35+'09'!H35+'10'!H35+'11'!H35+'12'!H35+'18'!H35+'20'!H35+'25'!H35</f>
        <v>0</v>
      </c>
      <c r="H35" s="13">
        <f>'01'!I35+'02'!I35+'03'!I35+'04'!I35+'05 ACPE'!I35+'05'!I35+'06'!I35+'07'!I35+'08'!I35+'09'!I35+'10'!I35+'11'!I35+'12'!I35+'18'!I35+'20'!I35+'25'!I35</f>
        <v>0</v>
      </c>
      <c r="I35" s="13">
        <f>'01'!J35+'02'!J35+'03'!J35+'04'!J35+'05 ACPE'!J35+'05'!J35+'06'!J35+'07'!J35+'08'!J35+'09'!J35+'10'!J35+'11'!J35+'12'!J35+'18'!J35+'20'!J35+'25'!J35</f>
        <v>0</v>
      </c>
      <c r="J35" s="51">
        <f>'01'!K35+'02'!K35+'03'!K35+'04'!K35+'05 ACPE'!K35+'05'!K35+'06'!K35+'07'!K35+'08'!K35+'09'!K35+'10'!K35+'11'!K35+'12'!K35+'18'!K35+'20'!K35+'25'!K35</f>
        <v>0</v>
      </c>
      <c r="K35" s="51">
        <f>'01'!L35+'02'!L35+'03'!L35+'04'!L35+'05 ACPE'!L35+'05'!L35+'06'!L35+'07'!L35+'08'!L35+'09'!L35+'10'!L35+'11'!L35+'12'!L35+'18'!L35+'20'!L35+'25'!L35</f>
        <v>0</v>
      </c>
      <c r="L35" s="13">
        <f>'01'!M35+'02'!M35+'03'!M35+'04'!M35+'05 ACPE'!M35+'05'!M35+'06'!M35+'07'!M35+'08'!M35+'09'!M35+'10'!M35+'11'!M35+'12'!M35+'18'!M35+'20'!M35+'25'!M35</f>
        <v>0</v>
      </c>
      <c r="M35" s="13">
        <f>'01'!N35+'02'!N35+'03'!N35+'04'!N35+'05 ACPE'!N35+'05'!N35+'06'!N35+'07'!N35+'08'!N35+'09'!N35+'10'!N35+'11'!N35+'12'!N35+'18'!N35+'20'!N35+'25'!N35</f>
        <v>0</v>
      </c>
      <c r="N35" s="51">
        <f>'01'!O35+'02'!O35+'03'!O35+'04'!O35+'05 ACPE'!O35+'05'!O35+'06'!O35+'07'!O35+'08'!O35+'09'!O35+'10'!O35+'11'!O35+'12'!O35+'18'!O35+'20'!O35+'25'!O35</f>
        <v>1509</v>
      </c>
      <c r="O35" s="126">
        <f>'01'!P35+'02'!P35+'03'!P35+'04'!P35+'05 ACPE'!P35+'05'!P35+'06'!P35+'07'!P35+'08'!P35+'09'!P35+'10'!P35+'11'!P35+'12'!P35+'18'!P35+'20'!P35+'25'!P35</f>
        <v>11037.07</v>
      </c>
      <c r="P35" s="13">
        <f>'01'!Q35+'02'!Q35+'03'!Q35+'04'!Q35+'05 ACPE'!Q35+'05'!Q35+'06'!Q35+'07'!Q35+'08'!Q35+'09'!Q35+'10'!Q35+'11'!Q35+'12'!Q35+'18'!Q35+'20'!Q35+'25'!Q35</f>
        <v>1596</v>
      </c>
      <c r="Q35" s="135">
        <f>'01'!R35+'02'!R35+'03'!R35+'04'!R35+'05 ACPE'!R35+'05'!R35+'06'!R35+'07'!R35+'08'!R35+'09'!R35+'10'!R35+'11'!R35+'12'!R35+'18'!R35+'20'!R35+'25'!R35</f>
        <v>15017.242999999999</v>
      </c>
      <c r="R35" s="51">
        <f>'01'!S35+'02'!S35+'03'!S35+'04'!S35+'05 ACPE'!S35+'05'!S35+'06'!S35+'07'!S35+'08'!S35+'09'!S35+'10'!S35+'11'!S35+'12'!S35+'18'!S35+'20'!S35+'25'!S35</f>
        <v>1492</v>
      </c>
      <c r="S35" s="126">
        <f>'01'!T35+'02'!T35+'03'!T35+'04'!T35+'05 ACPE'!T35+'05'!T35+'06'!T35+'07'!T35+'08'!T35+'09'!T35+'10'!T35+'11'!T35+'12'!T35+'18'!T35+'20'!T35+'25'!T35</f>
        <v>9574.76</v>
      </c>
      <c r="T35" s="13">
        <f>'01'!U35+'02'!U35+'03'!U35+'04'!U35+'05 ACPE'!U35+'05'!U35+'06'!U35+'07'!U35+'08'!U35+'09'!U35+'10'!U35+'11'!U35+'12'!U35+'18'!U35+'20'!U35+'25'!U35</f>
        <v>1765</v>
      </c>
      <c r="U35" s="135">
        <f>'01'!V35+'02'!V35+'03'!V35+'04'!V35+'05 ACPE'!V35+'05'!V35+'06'!V35+'07'!V35+'08'!V35+'09'!V35+'10'!V35+'11'!V35+'12'!V35+'18'!V35+'20'!V35+'25'!V35</f>
        <v>7654.17</v>
      </c>
      <c r="V35" s="51">
        <f>'01'!W35+'02'!W35+'03'!W35+'04'!W35+'05 ACPE'!W35+'05'!W35+'06'!W35+'07'!W35+'08'!W35+'09'!W35+'10'!W35+'11'!W35+'12'!W35+'18'!W35+'20'!W35+'25'!W35</f>
        <v>1728</v>
      </c>
      <c r="W35" s="126">
        <f>'01'!X35+'02'!X35+'03'!X35+'04'!X35+'05 ACPE'!X35+'05'!X35+'06'!X35+'07'!X35+'08'!X35+'09'!X35+'10'!X35+'11'!X35+'12'!X35+'18'!X35+'20'!X35+'25'!X35</f>
        <v>81911.320000000007</v>
      </c>
      <c r="X35" s="13">
        <f>'01'!Y35+'02'!Y35+'03'!Y35+'04'!Y35+'05 ACPE'!Y35+'05'!Y35+'06'!Y35+'07'!Y35+'08'!Y35+'09'!Y35+'10'!Y35+'11'!Y35+'12'!Y35+'18'!Y35+'20'!Y35+'25'!Y35</f>
        <v>1264</v>
      </c>
      <c r="Y35" s="135">
        <f>'01'!Z35+'02'!Z35+'03'!Z35+'04'!Z35+'05 ACPE'!Z35+'05'!Z35+'06'!Z35+'07'!Z35+'08'!Z35+'09'!Z35+'10'!Z35+'11'!Z35+'12'!Z35+'18'!Z35+'20'!Z35+'25'!Z35</f>
        <v>10169.700000000001</v>
      </c>
      <c r="Z35" s="53">
        <f t="shared" ref="Z35:Z36" si="21">B35+D35+F35+H35+J35+L35+N35+P35+R35+T35+V35+X35</f>
        <v>9354</v>
      </c>
      <c r="AA35" s="125">
        <f t="shared" ref="AA35:AA36" si="22">C35+E35+G35+I35+K35+M35+O35+Q35+S35+U35+W35+Y35</f>
        <v>135364.26300000001</v>
      </c>
    </row>
    <row r="36" spans="1:29" x14ac:dyDescent="0.2">
      <c r="A36" s="81" t="s">
        <v>56</v>
      </c>
      <c r="B36" s="51"/>
      <c r="C36" s="51"/>
      <c r="D36" s="13">
        <f>'01'!E36+'02'!E36+'03'!E36+'04'!E36+'05 ACPE'!E36+'05'!E36+'06'!E36+'07'!E36+'08'!E36+'09'!E36+'10'!E36+'11'!E36+'12'!E36+'18'!E36+'20'!E36+'25'!E36</f>
        <v>0</v>
      </c>
      <c r="E36" s="13">
        <f>'01'!F36+'02'!F36+'03'!F36+'04'!F36+'05 ACPE'!F36+'05'!F36+'06'!F36+'07'!F36+'08'!F36+'09'!F36+'10'!F36+'11'!F36+'12'!F36+'18'!F36+'20'!F36+'25'!F36</f>
        <v>0</v>
      </c>
      <c r="F36" s="51">
        <f>'01'!G36+'02'!G36+'03'!G36+'04'!G36+'05 ACPE'!G36+'05'!G36+'06'!G36+'07'!G36+'08'!G36+'09'!G36+'10'!G36+'11'!G36+'12'!G36+'18'!G36+'20'!G36+'25'!G36</f>
        <v>0</v>
      </c>
      <c r="G36" s="51">
        <f>'01'!H36+'02'!H36+'03'!H36+'04'!H36+'05 ACPE'!H36+'05'!H36+'06'!H36+'07'!H36+'08'!H36+'09'!H36+'10'!H36+'11'!H36+'12'!H36+'18'!H36+'20'!H36+'25'!H36</f>
        <v>0</v>
      </c>
      <c r="H36" s="13">
        <f>'01'!I36+'02'!I36+'03'!I36+'04'!I36+'05 ACPE'!I36+'05'!I36+'06'!I36+'07'!I36+'08'!I36+'09'!I36+'10'!I36+'11'!I36+'12'!I36+'18'!I36+'20'!I36+'25'!I36</f>
        <v>0</v>
      </c>
      <c r="I36" s="13">
        <f>'01'!J36+'02'!J36+'03'!J36+'04'!J36+'05 ACPE'!J36+'05'!J36+'06'!J36+'07'!J36+'08'!J36+'09'!J36+'10'!J36+'11'!J36+'12'!J36+'18'!J36+'20'!J36+'25'!J36</f>
        <v>0</v>
      </c>
      <c r="J36" s="51">
        <f>'01'!K36+'02'!K36+'03'!K36+'04'!K36+'05 ACPE'!K36+'05'!K36+'06'!K36+'07'!K36+'08'!K36+'09'!K36+'10'!K36+'11'!K36+'12'!K36+'18'!K36+'20'!K36+'25'!K36</f>
        <v>0</v>
      </c>
      <c r="K36" s="51">
        <f>'01'!L36+'02'!L36+'03'!L36+'04'!L36+'05 ACPE'!L36+'05'!L36+'06'!L36+'07'!L36+'08'!L36+'09'!L36+'10'!L36+'11'!L36+'12'!L36+'18'!L36+'20'!L36+'25'!L36</f>
        <v>0</v>
      </c>
      <c r="L36" s="13">
        <f>'01'!M36+'02'!M36+'03'!M36+'04'!M36+'05 ACPE'!M36+'05'!M36+'06'!M36+'07'!M36+'08'!M36+'09'!M36+'10'!M36+'11'!M36+'12'!M36+'18'!M36+'20'!M36+'25'!M36</f>
        <v>0</v>
      </c>
      <c r="M36" s="13">
        <f>'01'!N36+'02'!N36+'03'!N36+'04'!N36+'05 ACPE'!N36+'05'!N36+'06'!N36+'07'!N36+'08'!N36+'09'!N36+'10'!N36+'11'!N36+'12'!N36+'18'!N36+'20'!N36+'25'!N36</f>
        <v>0</v>
      </c>
      <c r="N36" s="51">
        <f>'01'!O36+'02'!O36+'03'!O36+'04'!O36+'05 ACPE'!O36+'05'!O36+'06'!O36+'07'!O36+'08'!O36+'09'!O36+'10'!O36+'11'!O36+'12'!O36+'18'!O36+'20'!O36+'25'!O36</f>
        <v>799</v>
      </c>
      <c r="O36" s="126">
        <f>'01'!P36+'02'!P36+'03'!P36+'04'!P36+'05 ACPE'!P36+'05'!P36+'06'!P36+'07'!P36+'08'!P36+'09'!P36+'10'!P36+'11'!P36+'12'!P36+'18'!P36+'20'!P36+'25'!P36</f>
        <v>8307.73</v>
      </c>
      <c r="P36" s="13">
        <f>'01'!Q36+'02'!Q36+'03'!Q36+'04'!Q36+'05 ACPE'!Q36+'05'!Q36+'06'!Q36+'07'!Q36+'08'!Q36+'09'!Q36+'10'!Q36+'11'!Q36+'12'!Q36+'18'!Q36+'20'!Q36+'25'!Q36</f>
        <v>883</v>
      </c>
      <c r="Q36" s="135">
        <f>'01'!R36+'02'!R36+'03'!R36+'04'!R36+'05 ACPE'!R36+'05'!R36+'06'!R36+'07'!R36+'08'!R36+'09'!R36+'10'!R36+'11'!R36+'12'!R36+'18'!R36+'20'!R36+'25'!R36</f>
        <v>8924.510000000002</v>
      </c>
      <c r="R36" s="51">
        <f>'01'!S36+'02'!S36+'03'!S36+'04'!S36+'05 ACPE'!S36+'05'!S36+'06'!S36+'07'!S36+'08'!S36+'09'!S36+'10'!S36+'11'!S36+'12'!S36+'18'!S36+'20'!S36+'25'!S36</f>
        <v>855</v>
      </c>
      <c r="S36" s="126">
        <f>'01'!T36+'02'!T36+'03'!T36+'04'!T36+'05 ACPE'!T36+'05'!T36+'06'!T36+'07'!T36+'08'!T36+'09'!T36+'10'!T36+'11'!T36+'12'!T36+'18'!T36+'20'!T36+'25'!T36</f>
        <v>7137.3100000000013</v>
      </c>
      <c r="T36" s="13">
        <f>'01'!U36+'02'!U36+'03'!U36+'04'!U36+'05 ACPE'!U36+'05'!U36+'06'!U36+'07'!U36+'08'!U36+'09'!U36+'10'!U36+'11'!U36+'12'!U36+'18'!U36+'20'!U36+'25'!U36</f>
        <v>963</v>
      </c>
      <c r="U36" s="135">
        <f>'01'!V36+'02'!V36+'03'!V36+'04'!V36+'05 ACPE'!V36+'05'!V36+'06'!V36+'07'!V36+'08'!V36+'09'!V36+'10'!V36+'11'!V36+'12'!V36+'18'!V36+'20'!V36+'25'!V36</f>
        <v>9698.98</v>
      </c>
      <c r="V36" s="51">
        <f>'01'!W36+'02'!W36+'03'!W36+'04'!W36+'05 ACPE'!W36+'05'!W36+'06'!W36+'07'!W36+'08'!W36+'09'!W36+'10'!W36+'11'!W36+'12'!W36+'18'!W36+'20'!W36+'25'!W36</f>
        <v>945</v>
      </c>
      <c r="W36" s="126">
        <f>'01'!X36+'02'!X36+'03'!X36+'04'!X36+'05 ACPE'!X36+'05'!X36+'06'!X36+'07'!X36+'08'!X36+'09'!X36+'10'!X36+'11'!X36+'12'!X36+'18'!X36+'20'!X36+'25'!X36</f>
        <v>7412.6900000000005</v>
      </c>
      <c r="X36" s="13">
        <f>'01'!Y36+'02'!Y36+'03'!Y36+'04'!Y36+'05 ACPE'!Y36+'05'!Y36+'06'!Y36+'07'!Y36+'08'!Y36+'09'!Y36+'10'!Y36+'11'!Y36+'12'!Y36+'18'!Y36+'20'!Y36+'25'!Y36</f>
        <v>786</v>
      </c>
      <c r="Y36" s="135">
        <f>'01'!Z36+'02'!Z36+'03'!Z36+'04'!Z36+'05 ACPE'!Z36+'05'!Z36+'06'!Z36+'07'!Z36+'08'!Z36+'09'!Z36+'10'!Z36+'11'!Z36+'12'!Z36+'18'!Z36+'20'!Z36+'25'!Z36</f>
        <v>15447.19</v>
      </c>
      <c r="Z36" s="53">
        <f t="shared" si="21"/>
        <v>5231</v>
      </c>
      <c r="AA36" s="125">
        <f t="shared" si="22"/>
        <v>56928.41</v>
      </c>
    </row>
    <row r="37" spans="1:29" ht="13.5" thickBot="1" x14ac:dyDescent="0.25">
      <c r="A37" s="69" t="s">
        <v>95</v>
      </c>
      <c r="B37" s="107"/>
      <c r="C37" s="107"/>
      <c r="D37" s="106">
        <f>SUM(D35:D36)</f>
        <v>0</v>
      </c>
      <c r="E37" s="106">
        <f>SUM(E35:E36)</f>
        <v>0</v>
      </c>
      <c r="F37" s="107">
        <f t="shared" ref="F37:AA37" si="23">SUM(F35:F36)</f>
        <v>0</v>
      </c>
      <c r="G37" s="107">
        <f t="shared" si="23"/>
        <v>0</v>
      </c>
      <c r="H37" s="106">
        <f t="shared" si="23"/>
        <v>0</v>
      </c>
      <c r="I37" s="106">
        <f t="shared" si="23"/>
        <v>0</v>
      </c>
      <c r="J37" s="107">
        <f t="shared" si="23"/>
        <v>0</v>
      </c>
      <c r="K37" s="111">
        <f t="shared" si="23"/>
        <v>0</v>
      </c>
      <c r="L37" s="37">
        <f t="shared" si="23"/>
        <v>0</v>
      </c>
      <c r="M37" s="37">
        <f t="shared" si="23"/>
        <v>0</v>
      </c>
      <c r="N37" s="111">
        <f t="shared" si="23"/>
        <v>2308</v>
      </c>
      <c r="O37" s="50">
        <f t="shared" si="23"/>
        <v>19344.8</v>
      </c>
      <c r="P37" s="37">
        <f t="shared" si="23"/>
        <v>2479</v>
      </c>
      <c r="Q37" s="132">
        <f t="shared" si="23"/>
        <v>23941.753000000001</v>
      </c>
      <c r="R37" s="111">
        <f t="shared" si="23"/>
        <v>2347</v>
      </c>
      <c r="S37" s="50">
        <f t="shared" si="23"/>
        <v>16712.07</v>
      </c>
      <c r="T37" s="37">
        <f t="shared" si="23"/>
        <v>2728</v>
      </c>
      <c r="U37" s="132">
        <f t="shared" si="23"/>
        <v>17353.150000000001</v>
      </c>
      <c r="V37" s="111">
        <f t="shared" si="23"/>
        <v>2673</v>
      </c>
      <c r="W37" s="50">
        <f t="shared" si="23"/>
        <v>89324.010000000009</v>
      </c>
      <c r="X37" s="37">
        <f t="shared" si="23"/>
        <v>2050</v>
      </c>
      <c r="Y37" s="132">
        <f t="shared" si="23"/>
        <v>25616.89</v>
      </c>
      <c r="Z37" s="112">
        <f t="shared" si="23"/>
        <v>14585</v>
      </c>
      <c r="AA37" s="59">
        <f t="shared" si="23"/>
        <v>192292.67300000001</v>
      </c>
    </row>
    <row r="38" spans="1:29" ht="13.5" thickTop="1" x14ac:dyDescent="0.2">
      <c r="A38" s="108"/>
      <c r="B38" s="109"/>
      <c r="C38" s="109"/>
      <c r="D38" s="109"/>
      <c r="E38" s="109"/>
      <c r="F38" s="110"/>
      <c r="G38" s="110"/>
      <c r="H38" s="109"/>
      <c r="I38" s="109"/>
      <c r="J38" s="110"/>
      <c r="K38" s="110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1:29" s="96" customFormat="1" ht="32.25" customHeight="1" x14ac:dyDescent="0.2">
      <c r="A39" s="113" t="s">
        <v>88</v>
      </c>
      <c r="B39" s="114"/>
      <c r="C39" s="115">
        <f>C18+C27+C37-C9</f>
        <v>108099.12000000002</v>
      </c>
      <c r="D39" s="114"/>
      <c r="E39" s="115">
        <f>E18+E27+E37-E9</f>
        <v>132518.88000000003</v>
      </c>
      <c r="F39" s="114"/>
      <c r="G39" s="115">
        <f>G18+G27+G37-G9</f>
        <v>148934.87</v>
      </c>
      <c r="H39" s="114"/>
      <c r="I39" s="115">
        <f>I18+I27+I37-I9</f>
        <v>102744.22999999995</v>
      </c>
      <c r="J39" s="114"/>
      <c r="K39" s="115">
        <f>K18+K27+K37-K9</f>
        <v>92937.499999999971</v>
      </c>
      <c r="L39" s="114"/>
      <c r="M39" s="115">
        <f>M18+M27+M37-M9</f>
        <v>85145.090000000011</v>
      </c>
      <c r="N39" s="114"/>
      <c r="O39" s="115">
        <f>O18+O27+O37-O9</f>
        <v>174138.77</v>
      </c>
      <c r="P39" s="114"/>
      <c r="Q39" s="115">
        <f>Q18+Q27+Q37-Q9</f>
        <v>158556.45299999998</v>
      </c>
      <c r="R39" s="114"/>
      <c r="S39" s="115">
        <f>S18+S27+S37-S9</f>
        <v>170768.53000000003</v>
      </c>
      <c r="T39" s="114"/>
      <c r="U39" s="115">
        <f>U18+U27+U37-U9</f>
        <v>171209.97</v>
      </c>
      <c r="V39" s="114"/>
      <c r="W39" s="115">
        <f>W18+W27+W37-W9</f>
        <v>245779.28999999998</v>
      </c>
      <c r="X39" s="114"/>
      <c r="Y39" s="115">
        <f>Y18+Y27+Y37-Y9</f>
        <v>145688.02000000002</v>
      </c>
      <c r="Z39" s="114"/>
      <c r="AA39" s="115">
        <f>AA18+AA27+AA37-AA9</f>
        <v>1736520.723</v>
      </c>
    </row>
    <row r="40" spans="1:29" x14ac:dyDescent="0.2">
      <c r="A40" s="15"/>
      <c r="B40" s="13"/>
      <c r="C40" s="13"/>
      <c r="D40" s="13"/>
      <c r="E40" s="13"/>
      <c r="F40" s="13"/>
      <c r="G40" s="13"/>
      <c r="H40" s="13"/>
      <c r="I40" s="13"/>
    </row>
    <row r="41" spans="1:29" x14ac:dyDescent="0.2">
      <c r="A41" s="15" t="s">
        <v>89</v>
      </c>
      <c r="B41" s="13"/>
      <c r="C41" s="13"/>
      <c r="D41" s="13"/>
      <c r="E41" s="13"/>
      <c r="F41" s="13"/>
      <c r="G41" s="13"/>
      <c r="H41" s="13"/>
      <c r="I41" s="13"/>
    </row>
    <row r="42" spans="1:29" x14ac:dyDescent="0.2">
      <c r="A42" s="15" t="s">
        <v>116</v>
      </c>
      <c r="B42" s="13"/>
      <c r="C42" s="13"/>
      <c r="D42" s="13"/>
      <c r="E42" s="13"/>
      <c r="F42" s="13"/>
      <c r="G42" s="13"/>
      <c r="H42" s="13"/>
      <c r="I42" s="13"/>
    </row>
    <row r="43" spans="1:29" x14ac:dyDescent="0.2">
      <c r="A43" s="15" t="s">
        <v>87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6"/>
    </row>
    <row r="44" spans="1:29" x14ac:dyDescent="0.2">
      <c r="A44" s="15" t="s">
        <v>102</v>
      </c>
    </row>
    <row r="54" spans="1:2" x14ac:dyDescent="0.2">
      <c r="A54" s="25"/>
      <c r="B54" s="25"/>
    </row>
    <row r="55" spans="1:2" x14ac:dyDescent="0.2">
      <c r="A55" s="31"/>
      <c r="B55" s="32"/>
    </row>
    <row r="56" spans="1:2" x14ac:dyDescent="0.2">
      <c r="A56" s="31"/>
      <c r="B56" s="32"/>
    </row>
    <row r="57" spans="1:2" x14ac:dyDescent="0.2">
      <c r="A57" s="31"/>
      <c r="B57" s="74"/>
    </row>
    <row r="58" spans="1:2" x14ac:dyDescent="0.2">
      <c r="A58" s="33"/>
      <c r="B58" s="5"/>
    </row>
  </sheetData>
  <mergeCells count="13">
    <mergeCell ref="L3:M3"/>
    <mergeCell ref="B3:C3"/>
    <mergeCell ref="D3:E3"/>
    <mergeCell ref="F3:G3"/>
    <mergeCell ref="H3:I3"/>
    <mergeCell ref="J3:K3"/>
    <mergeCell ref="N3:O3"/>
    <mergeCell ref="P3:Q3"/>
    <mergeCell ref="Z3:AA3"/>
    <mergeCell ref="R3:S3"/>
    <mergeCell ref="T3:U3"/>
    <mergeCell ref="V3:W3"/>
    <mergeCell ref="X3:Y3"/>
  </mergeCells>
  <phoneticPr fontId="4" type="noConversion"/>
  <pageMargins left="0.18" right="0.2" top="0.51" bottom="0.86" header="0.5" footer="0.5"/>
  <pageSetup paperSize="5" scale="65" orientation="landscape" r:id="rId1"/>
  <headerFooter alignWithMargins="0">
    <oddFooter>&amp;L&amp;8&amp;Z&amp;F&amp;R&amp;8Prepared by Kathy Adair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49"/>
  <sheetViews>
    <sheetView zoomScaleNormal="100" workbookViewId="0">
      <pane xSplit="2" ySplit="3" topLeftCell="C4" activePane="bottomRight" state="frozen"/>
      <selection activeCell="O12" sqref="O12:Z12"/>
      <selection pane="topRight" activeCell="O12" sqref="O12:Z12"/>
      <selection pane="bottomLeft" activeCell="O12" sqref="O12:Z12"/>
      <selection pane="bottomRight" activeCell="A3" sqref="A3"/>
    </sheetView>
  </sheetViews>
  <sheetFormatPr defaultRowHeight="12.75" x14ac:dyDescent="0.2"/>
  <cols>
    <col min="1" max="1" width="6.7109375" customWidth="1"/>
    <col min="2" max="2" width="43" customWidth="1"/>
    <col min="3" max="3" width="5.7109375" style="1" customWidth="1"/>
    <col min="4" max="4" width="8.140625" style="1" bestFit="1" customWidth="1"/>
    <col min="5" max="5" width="5.7109375" style="1" customWidth="1"/>
    <col min="6" max="6" width="8.140625" style="1" bestFit="1" customWidth="1"/>
    <col min="7" max="7" width="5.7109375" style="1" customWidth="1"/>
    <col min="8" max="8" width="8.4257812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8.140625" style="1" bestFit="1" customWidth="1"/>
    <col min="17" max="17" width="6.28515625" style="1" customWidth="1"/>
    <col min="18" max="18" width="8.140625" style="1" bestFit="1" customWidth="1"/>
    <col min="19" max="19" width="6.140625" style="1" customWidth="1"/>
    <col min="20" max="20" width="8.140625" style="1" bestFit="1" customWidth="1"/>
    <col min="21" max="21" width="5.28515625" style="1" customWidth="1"/>
    <col min="22" max="22" width="8.140625" style="1" bestFit="1" customWidth="1"/>
    <col min="23" max="23" width="4.85546875" style="1" customWidth="1"/>
    <col min="24" max="24" width="8.140625" style="1" bestFit="1" customWidth="1"/>
    <col min="25" max="25" width="6.140625" style="1" customWidth="1"/>
    <col min="26" max="26" width="8.140625" style="1" bestFit="1" customWidth="1"/>
    <col min="27" max="27" width="6.28515625" style="3" customWidth="1"/>
    <col min="28" max="28" width="9.42578125" style="3" bestFit="1" customWidth="1"/>
  </cols>
  <sheetData>
    <row r="1" spans="1:30" x14ac:dyDescent="0.2">
      <c r="A1" t="s">
        <v>38</v>
      </c>
    </row>
    <row r="2" spans="1:30" x14ac:dyDescent="0.2">
      <c r="A2" t="s">
        <v>21</v>
      </c>
    </row>
    <row r="3" spans="1:30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30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30" ht="15" x14ac:dyDescent="0.25">
      <c r="A5" s="27" t="s">
        <v>39</v>
      </c>
      <c r="B5" s="25"/>
      <c r="AA5" s="53"/>
      <c r="AB5" s="53"/>
    </row>
    <row r="6" spans="1:30" x14ac:dyDescent="0.2">
      <c r="B6" s="24" t="s">
        <v>42</v>
      </c>
      <c r="C6" s="8">
        <v>84</v>
      </c>
      <c r="E6" s="8">
        <v>96</v>
      </c>
      <c r="G6" s="8">
        <v>103</v>
      </c>
      <c r="I6" s="8">
        <v>95</v>
      </c>
      <c r="K6" s="8">
        <v>78</v>
      </c>
      <c r="M6" s="8">
        <v>59</v>
      </c>
      <c r="O6" s="8">
        <v>78</v>
      </c>
      <c r="Q6" s="8">
        <v>107</v>
      </c>
      <c r="S6" s="8">
        <v>119</v>
      </c>
      <c r="U6" s="8">
        <v>91</v>
      </c>
      <c r="W6" s="6">
        <v>75</v>
      </c>
      <c r="Y6" s="8">
        <v>91</v>
      </c>
      <c r="AA6" s="57">
        <f>C6+E6+G6+I6+K6+M6+O6+Q6+S6+U6+W6+Y6</f>
        <v>1076</v>
      </c>
      <c r="AB6" s="53"/>
    </row>
    <row r="7" spans="1:30" x14ac:dyDescent="0.2">
      <c r="B7" t="s">
        <v>15</v>
      </c>
      <c r="D7" s="4">
        <v>823.62</v>
      </c>
      <c r="F7" s="4">
        <v>911.52</v>
      </c>
      <c r="H7" s="4">
        <v>993.06</v>
      </c>
      <c r="J7" s="4">
        <v>875.84</v>
      </c>
      <c r="L7" s="4">
        <v>812</v>
      </c>
      <c r="N7" s="4">
        <v>545.44000000000005</v>
      </c>
      <c r="P7" s="4">
        <v>738.43</v>
      </c>
      <c r="R7" s="4">
        <v>1029.76</v>
      </c>
      <c r="T7" s="4">
        <v>1081.71</v>
      </c>
      <c r="V7" s="4">
        <v>873.32</v>
      </c>
      <c r="X7" s="4">
        <v>684.64</v>
      </c>
      <c r="Z7" s="4">
        <v>915.75</v>
      </c>
      <c r="AA7" s="55"/>
      <c r="AB7" s="55">
        <f>D7+F7+H7+J7+L7+N7+P7+R7+T7+V7+X7+Z7</f>
        <v>10285.09</v>
      </c>
    </row>
    <row r="8" spans="1:30" x14ac:dyDescent="0.2">
      <c r="B8" t="s">
        <v>16</v>
      </c>
      <c r="D8" s="6">
        <v>171.84</v>
      </c>
      <c r="F8" s="6">
        <v>192</v>
      </c>
      <c r="H8" s="6">
        <v>206</v>
      </c>
      <c r="J8" s="6">
        <v>142.5</v>
      </c>
      <c r="L8" s="6">
        <v>117</v>
      </c>
      <c r="N8" s="6">
        <v>88.5</v>
      </c>
      <c r="P8" s="6">
        <v>117</v>
      </c>
      <c r="R8" s="6">
        <v>160.5</v>
      </c>
      <c r="T8" s="6">
        <v>178.5</v>
      </c>
      <c r="V8" s="6">
        <v>136.5</v>
      </c>
      <c r="X8" s="6">
        <v>112.5</v>
      </c>
      <c r="Z8" s="6">
        <v>136.5</v>
      </c>
      <c r="AA8" s="53"/>
      <c r="AB8" s="57">
        <f>D8+F8+H8+J8+L8+N8+P8+R8+T8+V8+X8+Z8</f>
        <v>1759.3400000000001</v>
      </c>
    </row>
    <row r="9" spans="1:30" ht="13.5" thickBot="1" x14ac:dyDescent="0.25">
      <c r="A9" s="28"/>
      <c r="B9" s="38" t="s">
        <v>41</v>
      </c>
      <c r="C9" s="9"/>
      <c r="D9" s="65">
        <f>SUM(D7:D8)</f>
        <v>995.46</v>
      </c>
      <c r="E9" s="9"/>
      <c r="F9" s="65">
        <f t="shared" ref="F9" si="0">SUM(F7:F8)</f>
        <v>1103.52</v>
      </c>
      <c r="G9" s="9"/>
      <c r="H9" s="65">
        <f t="shared" ref="H9" si="1">SUM(H7:H8)</f>
        <v>1199.06</v>
      </c>
      <c r="I9" s="9"/>
      <c r="J9" s="65">
        <f t="shared" ref="J9" si="2">SUM(J7:J8)</f>
        <v>1018.34</v>
      </c>
      <c r="K9" s="9"/>
      <c r="L9" s="65">
        <f t="shared" ref="L9" si="3">SUM(L7:L8)</f>
        <v>929</v>
      </c>
      <c r="M9" s="9"/>
      <c r="N9" s="65">
        <f t="shared" ref="N9" si="4">SUM(N7:N8)</f>
        <v>633.94000000000005</v>
      </c>
      <c r="O9" s="9"/>
      <c r="P9" s="65">
        <f t="shared" ref="P9" si="5">SUM(P7:P8)</f>
        <v>855.43</v>
      </c>
      <c r="Q9" s="9"/>
      <c r="R9" s="65">
        <f t="shared" ref="R9" si="6">SUM(R7:R8)</f>
        <v>1190.26</v>
      </c>
      <c r="S9" s="9"/>
      <c r="T9" s="65">
        <f t="shared" ref="T9" si="7">SUM(T7:T8)</f>
        <v>1260.21</v>
      </c>
      <c r="U9" s="9"/>
      <c r="V9" s="65">
        <f t="shared" ref="V9" si="8">SUM(V7:V8)</f>
        <v>1009.82</v>
      </c>
      <c r="W9" s="9"/>
      <c r="X9" s="65">
        <f t="shared" ref="X9" si="9">SUM(X7:X8)</f>
        <v>797.14</v>
      </c>
      <c r="Y9" s="9"/>
      <c r="Z9" s="65">
        <f t="shared" ref="Z9" si="10">SUM(Z7:Z8)</f>
        <v>1052.25</v>
      </c>
      <c r="AA9" s="54"/>
      <c r="AB9" s="63">
        <f>SUM(AB7:AB8)</f>
        <v>12044.43</v>
      </c>
    </row>
    <row r="10" spans="1:30" ht="13.5" thickTop="1" x14ac:dyDescent="0.2">
      <c r="AA10" s="53"/>
      <c r="AB10" s="53"/>
    </row>
    <row r="11" spans="1:30" ht="15" x14ac:dyDescent="0.25">
      <c r="A11" s="27" t="s">
        <v>97</v>
      </c>
      <c r="B11" s="25"/>
      <c r="AA11" s="53"/>
      <c r="AB11" s="53"/>
    </row>
    <row r="12" spans="1:30" x14ac:dyDescent="0.2">
      <c r="A12" s="26"/>
      <c r="B12" s="24" t="s">
        <v>43</v>
      </c>
      <c r="C12" s="4">
        <v>40</v>
      </c>
      <c r="D12" s="4">
        <v>1013.23</v>
      </c>
      <c r="E12" s="4">
        <v>47</v>
      </c>
      <c r="F12" s="4">
        <v>1254</v>
      </c>
      <c r="G12" s="4">
        <v>45</v>
      </c>
      <c r="H12" s="4">
        <v>1538.91</v>
      </c>
      <c r="I12" s="4">
        <v>41</v>
      </c>
      <c r="J12" s="4">
        <v>1087.7</v>
      </c>
      <c r="K12" s="4">
        <v>39</v>
      </c>
      <c r="L12" s="4">
        <v>930.05</v>
      </c>
      <c r="M12" s="4">
        <v>30</v>
      </c>
      <c r="N12" s="4">
        <v>619.79999999999995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11">C12+E12+G12+I12+K12+M12+O12+Q12+S12+U12+W12+Y12</f>
        <v>242</v>
      </c>
      <c r="AB12" s="55">
        <f t="shared" si="11"/>
        <v>6443.6900000000005</v>
      </c>
    </row>
    <row r="13" spans="1:30" x14ac:dyDescent="0.2">
      <c r="A13" s="20"/>
      <c r="B13" s="24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45</v>
      </c>
      <c r="P13" s="4">
        <v>1171.3900000000001</v>
      </c>
      <c r="Q13" s="4">
        <v>58</v>
      </c>
      <c r="R13" s="4">
        <v>1602.84</v>
      </c>
      <c r="S13" s="4">
        <v>58</v>
      </c>
      <c r="T13" s="4">
        <v>1285.8699999999999</v>
      </c>
      <c r="U13" s="4">
        <v>51</v>
      </c>
      <c r="V13" s="4">
        <v>1541.81</v>
      </c>
      <c r="W13" s="4">
        <v>45</v>
      </c>
      <c r="X13" s="4">
        <v>1264.69</v>
      </c>
      <c r="Y13" s="4">
        <v>54</v>
      </c>
      <c r="Z13" s="4">
        <v>1649.24</v>
      </c>
      <c r="AA13" s="55">
        <f t="shared" si="11"/>
        <v>311</v>
      </c>
      <c r="AB13" s="55">
        <f t="shared" si="11"/>
        <v>8515.84</v>
      </c>
    </row>
    <row r="14" spans="1:30" x14ac:dyDescent="0.2">
      <c r="A14" s="20"/>
      <c r="B14" s="2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  <c r="Q14" s="4"/>
      <c r="R14" s="4"/>
      <c r="S14" s="4">
        <v>4</v>
      </c>
      <c r="T14" s="4">
        <v>173.92</v>
      </c>
      <c r="U14" s="4">
        <v>5</v>
      </c>
      <c r="V14" s="4">
        <v>808.21</v>
      </c>
      <c r="W14" s="4"/>
      <c r="X14" s="4"/>
      <c r="Y14" s="4">
        <v>2</v>
      </c>
      <c r="Z14" s="4">
        <v>188.41</v>
      </c>
      <c r="AA14" s="55">
        <f t="shared" si="11"/>
        <v>11</v>
      </c>
      <c r="AB14" s="55">
        <f t="shared" si="11"/>
        <v>1170.54</v>
      </c>
      <c r="AD14" s="1"/>
    </row>
    <row r="15" spans="1:30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1</v>
      </c>
      <c r="P15" s="4">
        <v>77.599999999999994</v>
      </c>
      <c r="Q15" s="4">
        <v>5</v>
      </c>
      <c r="R15" s="4">
        <v>524.4</v>
      </c>
      <c r="S15" s="4">
        <v>3</v>
      </c>
      <c r="T15" s="4">
        <v>295.2</v>
      </c>
      <c r="U15" s="4">
        <v>2</v>
      </c>
      <c r="V15" s="4">
        <v>221.6</v>
      </c>
      <c r="W15" s="4">
        <v>8</v>
      </c>
      <c r="X15" s="4">
        <v>855.8</v>
      </c>
      <c r="Y15" s="4">
        <v>5</v>
      </c>
      <c r="Z15" s="4">
        <v>486.6</v>
      </c>
      <c r="AA15" s="55">
        <f t="shared" si="11"/>
        <v>24</v>
      </c>
      <c r="AB15" s="55">
        <f t="shared" si="11"/>
        <v>2461.1999999999998</v>
      </c>
    </row>
    <row r="16" spans="1:30" x14ac:dyDescent="0.2">
      <c r="B16" s="24" t="s">
        <v>92</v>
      </c>
      <c r="C16" s="4">
        <v>4</v>
      </c>
      <c r="D16" s="4">
        <v>100</v>
      </c>
      <c r="E16" s="4">
        <v>5</v>
      </c>
      <c r="F16" s="4">
        <v>119.16</v>
      </c>
      <c r="G16" s="4">
        <v>3</v>
      </c>
      <c r="H16" s="4">
        <v>78</v>
      </c>
      <c r="I16" s="4">
        <v>1</v>
      </c>
      <c r="J16" s="4">
        <v>100</v>
      </c>
      <c r="K16" s="4">
        <v>1</v>
      </c>
      <c r="L16" s="4">
        <v>160</v>
      </c>
      <c r="M16" s="4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11"/>
        <v>14</v>
      </c>
      <c r="AB16" s="55">
        <f t="shared" si="11"/>
        <v>557.16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>
        <v>1</v>
      </c>
      <c r="T17" s="8">
        <v>128</v>
      </c>
      <c r="U17" s="8"/>
      <c r="V17" s="8"/>
      <c r="W17" s="8"/>
      <c r="X17" s="8"/>
      <c r="Y17" s="8">
        <v>2</v>
      </c>
      <c r="Z17" s="8">
        <v>6</v>
      </c>
      <c r="AA17" s="55">
        <f t="shared" si="11"/>
        <v>3</v>
      </c>
      <c r="AB17" s="55">
        <f t="shared" si="11"/>
        <v>134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2">SUM(C12:C17)</f>
        <v>44</v>
      </c>
      <c r="D18" s="65">
        <f>SUM(D12:D17)</f>
        <v>1113.23</v>
      </c>
      <c r="E18" s="29">
        <f t="shared" si="12"/>
        <v>52</v>
      </c>
      <c r="F18" s="65">
        <f t="shared" si="12"/>
        <v>1373.16</v>
      </c>
      <c r="G18" s="29">
        <f t="shared" si="12"/>
        <v>48</v>
      </c>
      <c r="H18" s="65">
        <f t="shared" si="12"/>
        <v>1616.91</v>
      </c>
      <c r="I18" s="29">
        <f t="shared" si="12"/>
        <v>42</v>
      </c>
      <c r="J18" s="65">
        <f t="shared" si="12"/>
        <v>1187.7</v>
      </c>
      <c r="K18" s="29">
        <f t="shared" si="12"/>
        <v>40</v>
      </c>
      <c r="L18" s="65">
        <f t="shared" si="12"/>
        <v>1090.05</v>
      </c>
      <c r="M18" s="29">
        <f t="shared" si="12"/>
        <v>30</v>
      </c>
      <c r="N18" s="65">
        <f t="shared" si="12"/>
        <v>619.79999999999995</v>
      </c>
      <c r="O18" s="29">
        <f t="shared" si="12"/>
        <v>46</v>
      </c>
      <c r="P18" s="65">
        <f t="shared" si="12"/>
        <v>1248.99</v>
      </c>
      <c r="Q18" s="29">
        <f t="shared" si="12"/>
        <v>63</v>
      </c>
      <c r="R18" s="65">
        <f t="shared" si="12"/>
        <v>2127.2399999999998</v>
      </c>
      <c r="S18" s="29">
        <f t="shared" si="12"/>
        <v>66</v>
      </c>
      <c r="T18" s="65">
        <f t="shared" si="12"/>
        <v>1882.99</v>
      </c>
      <c r="U18" s="29">
        <f t="shared" si="12"/>
        <v>58</v>
      </c>
      <c r="V18" s="65">
        <f t="shared" si="12"/>
        <v>2571.62</v>
      </c>
      <c r="W18" s="29">
        <f t="shared" si="12"/>
        <v>53</v>
      </c>
      <c r="X18" s="65">
        <f t="shared" si="12"/>
        <v>2120.4899999999998</v>
      </c>
      <c r="Y18" s="29">
        <f t="shared" si="12"/>
        <v>63</v>
      </c>
      <c r="Z18" s="65">
        <f t="shared" si="12"/>
        <v>2330.25</v>
      </c>
      <c r="AA18" s="58">
        <f t="shared" si="12"/>
        <v>605</v>
      </c>
      <c r="AB18" s="59">
        <f t="shared" si="12"/>
        <v>19282.43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5">
        <f t="shared" ref="AA21:AB23" si="13">C21+E21+G21+I21+K21+M21+O21+Q21+S21+U21+W21+Y21</f>
        <v>0</v>
      </c>
      <c r="AB21" s="55">
        <f t="shared" si="13"/>
        <v>0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13"/>
        <v>0</v>
      </c>
      <c r="AB22" s="55">
        <f t="shared" si="1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13"/>
        <v>0</v>
      </c>
      <c r="AB23" s="55">
        <f t="shared" si="13"/>
        <v>0</v>
      </c>
    </row>
    <row r="24" spans="1:30" x14ac:dyDescent="0.2">
      <c r="B24" s="24" t="s">
        <v>50</v>
      </c>
      <c r="C24" s="4">
        <v>11</v>
      </c>
      <c r="D24" s="4">
        <v>4252.5</v>
      </c>
      <c r="E24" s="4">
        <v>5</v>
      </c>
      <c r="F24" s="4">
        <v>2040.05</v>
      </c>
      <c r="G24" s="4">
        <v>5</v>
      </c>
      <c r="H24" s="4">
        <v>2532.4699999999998</v>
      </c>
      <c r="I24" s="4">
        <v>2</v>
      </c>
      <c r="J24" s="4">
        <v>1044.8</v>
      </c>
      <c r="K24" s="4">
        <v>6</v>
      </c>
      <c r="L24" s="4">
        <v>1840.65</v>
      </c>
      <c r="M24" s="4">
        <v>3</v>
      </c>
      <c r="N24" s="4">
        <v>1526.8</v>
      </c>
      <c r="O24" s="4">
        <v>5</v>
      </c>
      <c r="P24" s="4">
        <v>1938.95</v>
      </c>
      <c r="Q24" s="4">
        <v>5</v>
      </c>
      <c r="R24" s="4">
        <v>3368.15</v>
      </c>
      <c r="S24" s="4">
        <v>7</v>
      </c>
      <c r="T24" s="4">
        <v>3436.89</v>
      </c>
      <c r="U24" s="4">
        <v>5</v>
      </c>
      <c r="V24" s="4">
        <v>2500.52</v>
      </c>
      <c r="W24" s="4">
        <v>2</v>
      </c>
      <c r="X24" s="4">
        <v>1381.96</v>
      </c>
      <c r="Y24" s="4">
        <v>8</v>
      </c>
      <c r="Z24" s="4">
        <v>4056.94</v>
      </c>
      <c r="AA24" s="55">
        <f t="shared" ref="AA24:AA26" si="14">C24+E24+G24+I24+K24+M24+O24+Q24+S24+U24+W24+Y24</f>
        <v>64</v>
      </c>
      <c r="AB24" s="55">
        <f t="shared" ref="AB24:AB26" si="15">D24+F24+H24+J24+L24+N24+P24+R24+T24+V24+X24+Z24</f>
        <v>29920.679999999997</v>
      </c>
    </row>
    <row r="25" spans="1:30" x14ac:dyDescent="0.2">
      <c r="B25" s="24" t="s">
        <v>51</v>
      </c>
      <c r="C25" s="17">
        <v>2</v>
      </c>
      <c r="D25" s="17">
        <v>421.45</v>
      </c>
      <c r="E25" s="17"/>
      <c r="F25" s="17"/>
      <c r="G25" s="17"/>
      <c r="H25" s="17"/>
      <c r="I25" s="17"/>
      <c r="J25" s="17"/>
      <c r="K25" s="17">
        <v>3</v>
      </c>
      <c r="L25" s="17">
        <v>1472.81</v>
      </c>
      <c r="M25" s="17">
        <v>1</v>
      </c>
      <c r="N25" s="17">
        <v>438.9</v>
      </c>
      <c r="O25" s="17"/>
      <c r="P25" s="17"/>
      <c r="Q25" s="17">
        <v>1</v>
      </c>
      <c r="R25" s="17">
        <v>769.9</v>
      </c>
      <c r="S25" s="17">
        <v>1</v>
      </c>
      <c r="T25" s="17">
        <v>585.39</v>
      </c>
      <c r="U25" s="17"/>
      <c r="V25" s="17"/>
      <c r="W25" s="17"/>
      <c r="X25" s="17"/>
      <c r="Y25" s="17"/>
      <c r="Z25" s="17"/>
      <c r="AA25" s="55">
        <f t="shared" si="14"/>
        <v>8</v>
      </c>
      <c r="AB25" s="55">
        <f t="shared" si="15"/>
        <v>3688.45</v>
      </c>
    </row>
    <row r="26" spans="1:30" x14ac:dyDescent="0.2">
      <c r="B26" s="24" t="s">
        <v>52</v>
      </c>
      <c r="C26" s="8"/>
      <c r="D26" s="8"/>
      <c r="E26" s="8"/>
      <c r="F26" s="8"/>
      <c r="G26" s="8">
        <v>3</v>
      </c>
      <c r="H26" s="8">
        <v>23936.79</v>
      </c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5">
        <f t="shared" si="14"/>
        <v>3</v>
      </c>
      <c r="AB26" s="55">
        <f t="shared" si="15"/>
        <v>23936.79</v>
      </c>
    </row>
    <row r="27" spans="1:30" ht="13.5" thickBot="1" x14ac:dyDescent="0.25">
      <c r="A27" s="69"/>
      <c r="B27" s="69" t="s">
        <v>54</v>
      </c>
      <c r="C27" s="29">
        <f t="shared" ref="C27:AB27" si="16">SUM(C21:C26)</f>
        <v>13</v>
      </c>
      <c r="D27" s="65">
        <f t="shared" si="16"/>
        <v>4673.95</v>
      </c>
      <c r="E27" s="29">
        <f t="shared" si="16"/>
        <v>5</v>
      </c>
      <c r="F27" s="65">
        <f t="shared" si="16"/>
        <v>2040.05</v>
      </c>
      <c r="G27" s="29">
        <f t="shared" si="16"/>
        <v>8</v>
      </c>
      <c r="H27" s="65">
        <f t="shared" si="16"/>
        <v>26469.260000000002</v>
      </c>
      <c r="I27" s="29">
        <f t="shared" si="16"/>
        <v>2</v>
      </c>
      <c r="J27" s="65">
        <f t="shared" si="16"/>
        <v>1044.8</v>
      </c>
      <c r="K27" s="70">
        <f t="shared" si="16"/>
        <v>9</v>
      </c>
      <c r="L27" s="78">
        <f t="shared" si="16"/>
        <v>3313.46</v>
      </c>
      <c r="M27" s="70">
        <f t="shared" si="16"/>
        <v>4</v>
      </c>
      <c r="N27" s="78">
        <f t="shared" si="16"/>
        <v>1965.6999999999998</v>
      </c>
      <c r="O27" s="70">
        <f t="shared" si="16"/>
        <v>5</v>
      </c>
      <c r="P27" s="78">
        <f t="shared" si="16"/>
        <v>1938.95</v>
      </c>
      <c r="Q27" s="70">
        <f t="shared" si="16"/>
        <v>6</v>
      </c>
      <c r="R27" s="78">
        <f t="shared" si="16"/>
        <v>4138.05</v>
      </c>
      <c r="S27" s="70">
        <f t="shared" si="16"/>
        <v>8</v>
      </c>
      <c r="T27" s="78">
        <f t="shared" si="16"/>
        <v>4022.2799999999997</v>
      </c>
      <c r="U27" s="70">
        <f t="shared" si="16"/>
        <v>5</v>
      </c>
      <c r="V27" s="78">
        <f t="shared" si="16"/>
        <v>2500.52</v>
      </c>
      <c r="W27" s="70">
        <f t="shared" si="16"/>
        <v>2</v>
      </c>
      <c r="X27" s="78">
        <f t="shared" si="16"/>
        <v>1381.96</v>
      </c>
      <c r="Y27" s="70">
        <f t="shared" si="16"/>
        <v>8</v>
      </c>
      <c r="Z27" s="78">
        <f t="shared" si="16"/>
        <v>4056.94</v>
      </c>
      <c r="AA27" s="58">
        <f t="shared" si="16"/>
        <v>75</v>
      </c>
      <c r="AB27" s="59">
        <f t="shared" si="16"/>
        <v>57545.919999999998</v>
      </c>
    </row>
    <row r="28" spans="1:30" ht="13.5" thickTop="1" x14ac:dyDescent="0.2">
      <c r="AA28" s="53"/>
      <c r="AB28" s="53"/>
    </row>
    <row r="29" spans="1:30" x14ac:dyDescent="0.2">
      <c r="A29" s="25" t="s">
        <v>94</v>
      </c>
      <c r="C29" s="67">
        <f t="shared" ref="C29:AB29" si="17">C18+C27</f>
        <v>57</v>
      </c>
      <c r="D29" s="79">
        <f t="shared" si="17"/>
        <v>5787.18</v>
      </c>
      <c r="E29" s="67">
        <f t="shared" si="17"/>
        <v>57</v>
      </c>
      <c r="F29" s="79">
        <f t="shared" si="17"/>
        <v>3413.21</v>
      </c>
      <c r="G29" s="67">
        <f t="shared" si="17"/>
        <v>56</v>
      </c>
      <c r="H29" s="79">
        <f t="shared" si="17"/>
        <v>28086.170000000002</v>
      </c>
      <c r="I29" s="67">
        <f t="shared" si="17"/>
        <v>44</v>
      </c>
      <c r="J29" s="79">
        <f t="shared" si="17"/>
        <v>2232.5</v>
      </c>
      <c r="K29" s="67">
        <f t="shared" si="17"/>
        <v>49</v>
      </c>
      <c r="L29" s="79">
        <f t="shared" si="17"/>
        <v>4403.51</v>
      </c>
      <c r="M29" s="67">
        <f t="shared" si="17"/>
        <v>34</v>
      </c>
      <c r="N29" s="79">
        <f t="shared" si="17"/>
        <v>2585.5</v>
      </c>
      <c r="O29" s="67">
        <f t="shared" si="17"/>
        <v>51</v>
      </c>
      <c r="P29" s="79">
        <f t="shared" si="17"/>
        <v>3187.94</v>
      </c>
      <c r="Q29" s="67">
        <f t="shared" si="17"/>
        <v>69</v>
      </c>
      <c r="R29" s="79">
        <f t="shared" si="17"/>
        <v>6265.29</v>
      </c>
      <c r="S29" s="67">
        <f t="shared" si="17"/>
        <v>74</v>
      </c>
      <c r="T29" s="79">
        <f t="shared" si="17"/>
        <v>5905.2699999999995</v>
      </c>
      <c r="U29" s="67">
        <f t="shared" si="17"/>
        <v>63</v>
      </c>
      <c r="V29" s="79">
        <f t="shared" si="17"/>
        <v>5072.1399999999994</v>
      </c>
      <c r="W29" s="67">
        <f t="shared" si="17"/>
        <v>55</v>
      </c>
      <c r="X29" s="79">
        <f t="shared" si="17"/>
        <v>3502.45</v>
      </c>
      <c r="Y29" s="67">
        <f t="shared" si="17"/>
        <v>71</v>
      </c>
      <c r="Z29" s="79">
        <f t="shared" si="17"/>
        <v>6387.1900000000005</v>
      </c>
      <c r="AA29" s="136">
        <f t="shared" si="17"/>
        <v>680</v>
      </c>
      <c r="AB29" s="137">
        <f t="shared" si="17"/>
        <v>76828.350000000006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3.5" customHeight="1" x14ac:dyDescent="0.2">
      <c r="A31" s="25" t="s">
        <v>101</v>
      </c>
      <c r="B31" s="66"/>
      <c r="C31" s="66"/>
      <c r="D31" s="93">
        <v>32515.97</v>
      </c>
      <c r="E31" s="66"/>
      <c r="F31" s="93">
        <v>35680.43</v>
      </c>
      <c r="G31" s="66"/>
      <c r="H31" s="93">
        <v>54488.97</v>
      </c>
      <c r="I31" s="66"/>
      <c r="J31" s="93">
        <v>48158.53</v>
      </c>
      <c r="K31" s="66"/>
      <c r="L31" s="93">
        <v>29424.16</v>
      </c>
      <c r="M31" s="66"/>
      <c r="N31" s="93">
        <v>16538.96</v>
      </c>
      <c r="O31" s="66"/>
      <c r="P31" s="93">
        <v>30278.31</v>
      </c>
      <c r="Q31" s="66"/>
      <c r="R31" s="93">
        <v>39835.379999999997</v>
      </c>
      <c r="S31" s="66"/>
      <c r="T31" s="93">
        <v>42269.21</v>
      </c>
      <c r="U31" s="66"/>
      <c r="V31" s="93">
        <v>37023.67</v>
      </c>
      <c r="W31" s="66"/>
      <c r="X31" s="93">
        <v>31606.02</v>
      </c>
      <c r="Y31" s="66"/>
      <c r="Z31" s="93">
        <v>52541.46</v>
      </c>
      <c r="AA31" s="91"/>
      <c r="AB31" s="64">
        <f>D31+F31+H31+J31+L31+N31+P31+R31+T31+V31+X31+Z31</f>
        <v>450361.07</v>
      </c>
      <c r="AC31" s="116"/>
      <c r="AD31" s="116"/>
    </row>
    <row r="32" spans="1:30" ht="13.5" thickBot="1" x14ac:dyDescent="0.25">
      <c r="A32" s="38" t="s">
        <v>105</v>
      </c>
      <c r="B32" s="38"/>
      <c r="C32" s="29"/>
      <c r="D32" s="124">
        <f>D29/D31</f>
        <v>0.17797962047572316</v>
      </c>
      <c r="E32" s="29"/>
      <c r="F32" s="124">
        <f t="shared" ref="F32" si="18">F29/F31</f>
        <v>9.5660562386720119E-2</v>
      </c>
      <c r="G32" s="29"/>
      <c r="H32" s="124">
        <f t="shared" ref="H32" si="19">H29/H31</f>
        <v>0.51544688769121538</v>
      </c>
      <c r="I32" s="29"/>
      <c r="J32" s="124">
        <f t="shared" ref="J32" si="20">J29/J31</f>
        <v>4.6357311986059378E-2</v>
      </c>
      <c r="K32" s="29"/>
      <c r="L32" s="124">
        <f t="shared" ref="L32" si="21">L29/L31</f>
        <v>0.14965626886205077</v>
      </c>
      <c r="M32" s="29"/>
      <c r="N32" s="124">
        <f t="shared" ref="N32" si="22">N29/N31</f>
        <v>0.15632784649095227</v>
      </c>
      <c r="O32" s="29"/>
      <c r="P32" s="124">
        <f t="shared" ref="P32" si="23">P29/P31</f>
        <v>0.10528791071892718</v>
      </c>
      <c r="Q32" s="29"/>
      <c r="R32" s="124">
        <f t="shared" ref="R32" si="24">R29/R31</f>
        <v>0.1572795339218554</v>
      </c>
      <c r="S32" s="29"/>
      <c r="T32" s="124">
        <f t="shared" ref="T32" si="25">T29/T31</f>
        <v>0.13970618329512191</v>
      </c>
      <c r="U32" s="29"/>
      <c r="V32" s="124">
        <f t="shared" ref="V32" si="26">V29/V31</f>
        <v>0.13699722366799399</v>
      </c>
      <c r="W32" s="29"/>
      <c r="X32" s="124">
        <f t="shared" ref="X32" si="27">X29/X31</f>
        <v>0.1108159141834372</v>
      </c>
      <c r="Y32" s="29"/>
      <c r="Z32" s="124">
        <f t="shared" ref="Z32" si="28">Z29/Z31</f>
        <v>0.12156476047677398</v>
      </c>
      <c r="AA32" s="138"/>
      <c r="AB32" s="139">
        <f>AB29/AB31</f>
        <v>0.17059278680548479</v>
      </c>
    </row>
    <row r="33" spans="1:32" ht="13.5" customHeight="1" thickTop="1" x14ac:dyDescent="0.2">
      <c r="D33" s="10"/>
      <c r="F33" s="10"/>
      <c r="H33" s="10"/>
      <c r="J33" s="10"/>
      <c r="L33" s="10"/>
      <c r="N33" s="10"/>
      <c r="P33" s="10"/>
      <c r="R33" s="10"/>
      <c r="T33" s="10"/>
      <c r="V33" s="10"/>
      <c r="X33" s="10"/>
      <c r="Z33" s="10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23</v>
      </c>
      <c r="P35" s="129">
        <v>0</v>
      </c>
      <c r="Q35" s="17">
        <v>26</v>
      </c>
      <c r="R35" s="129">
        <v>104</v>
      </c>
      <c r="S35" s="17">
        <v>34</v>
      </c>
      <c r="T35" s="129">
        <v>6</v>
      </c>
      <c r="U35" s="17">
        <v>44</v>
      </c>
      <c r="V35" s="129">
        <v>4</v>
      </c>
      <c r="W35" s="17">
        <v>27</v>
      </c>
      <c r="X35" s="129">
        <v>860</v>
      </c>
      <c r="Y35" s="17">
        <v>24</v>
      </c>
      <c r="Z35" s="129">
        <v>0</v>
      </c>
      <c r="AA35" s="55">
        <f t="shared" ref="AA35:AA36" si="29">C35+E35+G35+I35+K35+M35+O35+Q35+S35+U35+W35+Y35</f>
        <v>178</v>
      </c>
      <c r="AB35" s="131">
        <f t="shared" ref="AB35:AB36" si="30">D35+F35+H35+J35+L35+N35+P35+R35+T35+V35+X35+Z35</f>
        <v>974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18</v>
      </c>
      <c r="P36" s="130">
        <v>494.08</v>
      </c>
      <c r="Q36" s="103">
        <v>22</v>
      </c>
      <c r="R36" s="130">
        <v>213.1</v>
      </c>
      <c r="S36" s="103">
        <v>29</v>
      </c>
      <c r="T36" s="130">
        <v>466.74</v>
      </c>
      <c r="U36" s="103">
        <v>23</v>
      </c>
      <c r="V36" s="130">
        <v>243.43</v>
      </c>
      <c r="W36" s="103">
        <v>19</v>
      </c>
      <c r="X36" s="130">
        <v>196.35</v>
      </c>
      <c r="Y36" s="103">
        <v>20</v>
      </c>
      <c r="Z36" s="130">
        <v>387.45</v>
      </c>
      <c r="AA36" s="55">
        <f t="shared" si="29"/>
        <v>131</v>
      </c>
      <c r="AB36" s="131">
        <f t="shared" si="30"/>
        <v>2001.15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31">SUM(O35:O36)</f>
        <v>41</v>
      </c>
      <c r="P37" s="132">
        <f t="shared" si="31"/>
        <v>494.08</v>
      </c>
      <c r="Q37" s="71">
        <f t="shared" si="31"/>
        <v>48</v>
      </c>
      <c r="R37" s="132">
        <f t="shared" si="31"/>
        <v>317.10000000000002</v>
      </c>
      <c r="S37" s="71">
        <f t="shared" si="31"/>
        <v>63</v>
      </c>
      <c r="T37" s="132">
        <f t="shared" si="31"/>
        <v>472.74</v>
      </c>
      <c r="U37" s="71">
        <f t="shared" si="31"/>
        <v>67</v>
      </c>
      <c r="V37" s="132">
        <f t="shared" si="31"/>
        <v>247.43</v>
      </c>
      <c r="W37" s="71">
        <f t="shared" si="31"/>
        <v>46</v>
      </c>
      <c r="X37" s="132">
        <f t="shared" si="31"/>
        <v>1056.3499999999999</v>
      </c>
      <c r="Y37" s="71">
        <f t="shared" si="31"/>
        <v>44</v>
      </c>
      <c r="Z37" s="132">
        <f t="shared" si="31"/>
        <v>387.45</v>
      </c>
      <c r="AA37" s="58">
        <f t="shared" si="31"/>
        <v>309</v>
      </c>
      <c r="AB37" s="59">
        <f t="shared" si="31"/>
        <v>2975.15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99" t="s">
        <v>88</v>
      </c>
      <c r="B39" s="100"/>
      <c r="C39" s="68"/>
      <c r="D39" s="127">
        <f>D18+D27+D37-D9</f>
        <v>4791.72</v>
      </c>
      <c r="E39" s="68"/>
      <c r="F39" s="127">
        <f>F18+F27+F37-F9</f>
        <v>2309.69</v>
      </c>
      <c r="G39" s="68"/>
      <c r="H39" s="127">
        <f>H18+H27+38-H9</f>
        <v>26925.11</v>
      </c>
      <c r="I39" s="68"/>
      <c r="J39" s="127">
        <f>J18+J27+J37-J9</f>
        <v>1214.1599999999999</v>
      </c>
      <c r="K39" s="68"/>
      <c r="L39" s="127">
        <f>L18+L27+L37-L9</f>
        <v>3474.51</v>
      </c>
      <c r="M39" s="68"/>
      <c r="N39" s="127">
        <f>N18+N27+N37-N9</f>
        <v>1951.56</v>
      </c>
      <c r="O39" s="68"/>
      <c r="P39" s="127">
        <f>P18+P27+P37-P9</f>
        <v>2826.59</v>
      </c>
      <c r="Q39" s="68"/>
      <c r="R39" s="127">
        <f>R18+R27+R37-R9</f>
        <v>5392.13</v>
      </c>
      <c r="S39" s="68"/>
      <c r="T39" s="127">
        <f>T18+T27+T37-T9</f>
        <v>5117.7999999999993</v>
      </c>
      <c r="U39" s="68"/>
      <c r="V39" s="127">
        <f>V18+V27+V37-V9</f>
        <v>4309.75</v>
      </c>
      <c r="W39" s="68"/>
      <c r="X39" s="127">
        <f>X18+X27+X37-X9</f>
        <v>3761.6599999999994</v>
      </c>
      <c r="Y39" s="68"/>
      <c r="Z39" s="127">
        <f>Z18+Z27+Z37-Z9</f>
        <v>5722.39</v>
      </c>
      <c r="AA39" s="68"/>
      <c r="AB39" s="127">
        <f>AB18+AB27+AB37-AB9</f>
        <v>67759.070000000007</v>
      </c>
      <c r="AF39" s="1"/>
    </row>
    <row r="40" spans="1:32" ht="13.5" thickTop="1" x14ac:dyDescent="0.2">
      <c r="A40" s="15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15" t="s">
        <v>90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15" t="s">
        <v>117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15" t="s">
        <v>102</v>
      </c>
    </row>
    <row r="49" spans="2:2" x14ac:dyDescent="0.2">
      <c r="B49" s="24"/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17" right="0.28999999999999998" top="1" bottom="1" header="0.5" footer="0.5"/>
  <pageSetup scale="58" orientation="landscape" r:id="rId1"/>
  <headerFooter alignWithMargins="0">
    <oddFooter>&amp;L&amp;F&amp;RPrepared by Kathy Adair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44"/>
  <sheetViews>
    <sheetView zoomScaleNormal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5703125" customWidth="1"/>
    <col min="3" max="3" width="5.7109375" style="1" customWidth="1"/>
    <col min="4" max="4" width="8.140625" style="1" bestFit="1" customWidth="1"/>
    <col min="5" max="5" width="5.7109375" style="1" customWidth="1"/>
    <col min="6" max="6" width="8.140625" style="1" bestFit="1" customWidth="1"/>
    <col min="7" max="7" width="5.7109375" style="1" customWidth="1"/>
    <col min="8" max="8" width="7.8554687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9.5703125" style="1" customWidth="1"/>
    <col min="17" max="17" width="6.28515625" style="1" customWidth="1"/>
    <col min="18" max="18" width="8.140625" style="1" bestFit="1" customWidth="1"/>
    <col min="19" max="19" width="6.140625" style="1" customWidth="1"/>
    <col min="20" max="20" width="8.140625" style="1" bestFit="1" customWidth="1"/>
    <col min="21" max="21" width="5.28515625" style="1" customWidth="1"/>
    <col min="22" max="22" width="8.140625" style="1" bestFit="1" customWidth="1"/>
    <col min="23" max="23" width="6.28515625" style="1" customWidth="1"/>
    <col min="24" max="24" width="8.140625" style="1" bestFit="1" customWidth="1"/>
    <col min="25" max="25" width="6.140625" style="1" customWidth="1"/>
    <col min="26" max="26" width="8.140625" style="1" bestFit="1" customWidth="1"/>
    <col min="27" max="27" width="6.28515625" style="1" customWidth="1"/>
    <col min="28" max="28" width="9.140625" style="1"/>
  </cols>
  <sheetData>
    <row r="1" spans="1:28" x14ac:dyDescent="0.2">
      <c r="A1" t="s">
        <v>38</v>
      </c>
    </row>
    <row r="2" spans="1:28" x14ac:dyDescent="0.2">
      <c r="A2" t="s">
        <v>19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246</v>
      </c>
      <c r="E6" s="8">
        <v>227</v>
      </c>
      <c r="G6" s="8">
        <v>282</v>
      </c>
      <c r="I6" s="8">
        <v>236</v>
      </c>
      <c r="K6" s="8">
        <v>219</v>
      </c>
      <c r="M6" s="8">
        <v>159</v>
      </c>
      <c r="O6" s="8">
        <v>262</v>
      </c>
      <c r="Q6" s="8">
        <v>252</v>
      </c>
      <c r="S6" s="8">
        <v>271</v>
      </c>
      <c r="U6" s="8">
        <v>236</v>
      </c>
      <c r="W6" s="6">
        <v>262</v>
      </c>
      <c r="Y6" s="8">
        <v>186</v>
      </c>
      <c r="AA6" s="54">
        <f>C6+E6+G6+I6+K6+M6+O6+Q6+S6+U6+W6+Y6</f>
        <v>2838</v>
      </c>
      <c r="AB6" s="53"/>
    </row>
    <row r="7" spans="1:28" ht="13.5" thickTop="1" x14ac:dyDescent="0.2">
      <c r="B7" t="s">
        <v>15</v>
      </c>
      <c r="D7" s="4">
        <v>2629.89</v>
      </c>
      <c r="F7" s="4">
        <v>2507.7600000000002</v>
      </c>
      <c r="H7" s="4">
        <v>2817.72</v>
      </c>
      <c r="J7" s="4">
        <v>2416.2800000000002</v>
      </c>
      <c r="L7" s="4">
        <v>2453.36</v>
      </c>
      <c r="N7" s="4">
        <v>1707.44</v>
      </c>
      <c r="P7" s="4">
        <v>2859.76</v>
      </c>
      <c r="R7" s="4">
        <v>2647.86</v>
      </c>
      <c r="T7" s="4">
        <v>2757.19</v>
      </c>
      <c r="V7" s="4">
        <v>2542.87</v>
      </c>
      <c r="X7" s="4">
        <v>2894.84</v>
      </c>
      <c r="Z7" s="4">
        <v>1831.31</v>
      </c>
      <c r="AA7" s="53"/>
      <c r="AB7" s="55">
        <f>D7+F7+H7+J7+L7+N7+P7+R7+T7+V7+X7+Z7</f>
        <v>30066.28</v>
      </c>
    </row>
    <row r="8" spans="1:28" x14ac:dyDescent="0.2">
      <c r="B8" t="s">
        <v>16</v>
      </c>
      <c r="D8" s="6">
        <v>504.96</v>
      </c>
      <c r="F8" s="6">
        <v>454</v>
      </c>
      <c r="H8" s="6">
        <v>564</v>
      </c>
      <c r="J8" s="6">
        <v>356</v>
      </c>
      <c r="L8" s="6">
        <v>328.5</v>
      </c>
      <c r="N8" s="6">
        <v>238.5</v>
      </c>
      <c r="P8" s="6">
        <v>393</v>
      </c>
      <c r="R8" s="6">
        <v>378</v>
      </c>
      <c r="T8" s="6">
        <v>406.5</v>
      </c>
      <c r="V8" s="6">
        <v>354</v>
      </c>
      <c r="X8" s="6">
        <v>393</v>
      </c>
      <c r="Z8" s="6">
        <v>279</v>
      </c>
      <c r="AA8" s="53"/>
      <c r="AB8" s="57">
        <f>D8+F8+H8+J8+L8+N8+P8+R8+T8+V8+X8+Z8</f>
        <v>4649.46</v>
      </c>
    </row>
    <row r="9" spans="1:28" ht="13.5" thickBot="1" x14ac:dyDescent="0.25">
      <c r="A9" s="28"/>
      <c r="B9" s="38" t="s">
        <v>41</v>
      </c>
      <c r="C9" s="9"/>
      <c r="D9" s="65">
        <f>SUM(D7:D8)</f>
        <v>3134.85</v>
      </c>
      <c r="E9" s="9"/>
      <c r="F9" s="65">
        <f>SUM(F7:F8)</f>
        <v>2961.76</v>
      </c>
      <c r="G9" s="9"/>
      <c r="H9" s="65">
        <f>SUM(H7:H8)</f>
        <v>3381.72</v>
      </c>
      <c r="I9" s="9"/>
      <c r="J9" s="65">
        <f>SUM(J7:J8)</f>
        <v>2772.28</v>
      </c>
      <c r="K9" s="9"/>
      <c r="L9" s="65">
        <f>SUM(L7:L8)</f>
        <v>2781.86</v>
      </c>
      <c r="M9" s="9"/>
      <c r="N9" s="65">
        <f>SUM(N7:N8)</f>
        <v>1945.94</v>
      </c>
      <c r="O9" s="9"/>
      <c r="P9" s="65">
        <f>SUM(P7:P8)</f>
        <v>3252.76</v>
      </c>
      <c r="Q9" s="9"/>
      <c r="R9" s="65">
        <f>SUM(R7:R8)</f>
        <v>3025.86</v>
      </c>
      <c r="S9" s="9"/>
      <c r="T9" s="65">
        <f>SUM(T7:T8)</f>
        <v>3163.69</v>
      </c>
      <c r="U9" s="9"/>
      <c r="V9" s="65">
        <f>SUM(V7:V8)</f>
        <v>2896.87</v>
      </c>
      <c r="W9" s="9"/>
      <c r="X9" s="65">
        <f>SUM(X7:X8)</f>
        <v>3287.84</v>
      </c>
      <c r="Y9" s="9"/>
      <c r="Z9" s="65">
        <f>SUM(Z7:Z8)</f>
        <v>2110.31</v>
      </c>
      <c r="AA9" s="54"/>
      <c r="AB9" s="63">
        <f>SUM(AB7:AB8)</f>
        <v>34715.74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112</v>
      </c>
      <c r="D12" s="4">
        <v>2774.41</v>
      </c>
      <c r="E12" s="4">
        <v>108</v>
      </c>
      <c r="F12" s="4">
        <v>2834.65</v>
      </c>
      <c r="G12" s="4">
        <v>96</v>
      </c>
      <c r="H12" s="4">
        <v>2372.4</v>
      </c>
      <c r="I12" s="4">
        <v>97</v>
      </c>
      <c r="J12" s="4">
        <v>2459.9299999999998</v>
      </c>
      <c r="K12" s="4">
        <v>95</v>
      </c>
      <c r="L12" s="4">
        <v>2430.08</v>
      </c>
      <c r="M12" s="4">
        <v>63</v>
      </c>
      <c r="N12" s="4">
        <v>1465.55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A17" si="0">C12+E12+G12+I12+K12+M12+O12+Q12+S12+U12+W12+Y12</f>
        <v>571</v>
      </c>
      <c r="AB12" s="55">
        <f t="shared" ref="AB12:AB17" si="1">D12+F12+H12+J12+L12+N12+P12+R12+T12+V12+X12+Z12</f>
        <v>14337.019999999999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121</v>
      </c>
      <c r="P13" s="4">
        <v>3843.94</v>
      </c>
      <c r="Q13" s="4">
        <v>118</v>
      </c>
      <c r="R13" s="4">
        <v>3145.85</v>
      </c>
      <c r="S13" s="4">
        <v>130</v>
      </c>
      <c r="T13" s="4">
        <v>3633.08</v>
      </c>
      <c r="U13" s="4">
        <v>111</v>
      </c>
      <c r="V13" s="4">
        <v>2908.04</v>
      </c>
      <c r="W13" s="4">
        <v>108</v>
      </c>
      <c r="X13" s="4">
        <v>3075.95</v>
      </c>
      <c r="Y13" s="4">
        <v>75</v>
      </c>
      <c r="Z13" s="4">
        <v>2192.9899999999998</v>
      </c>
      <c r="AA13" s="55">
        <f t="shared" si="0"/>
        <v>663</v>
      </c>
      <c r="AB13" s="55">
        <f t="shared" si="1"/>
        <v>18799.849999999999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2</v>
      </c>
      <c r="P14" s="4">
        <v>126.02</v>
      </c>
      <c r="Q14" s="4">
        <v>3</v>
      </c>
      <c r="R14" s="4">
        <v>66.510000000000005</v>
      </c>
      <c r="S14" s="4">
        <v>5</v>
      </c>
      <c r="T14" s="4">
        <v>42.69</v>
      </c>
      <c r="U14" s="4">
        <v>2</v>
      </c>
      <c r="V14" s="4">
        <v>36.5</v>
      </c>
      <c r="W14" s="4">
        <v>1</v>
      </c>
      <c r="X14" s="4">
        <v>17.2</v>
      </c>
      <c r="Y14" s="4">
        <v>4</v>
      </c>
      <c r="Z14" s="4">
        <v>77.209999999999994</v>
      </c>
      <c r="AA14" s="55">
        <f t="shared" si="0"/>
        <v>17</v>
      </c>
      <c r="AB14" s="55">
        <f t="shared" si="1"/>
        <v>366.13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33</v>
      </c>
      <c r="P15" s="4">
        <v>3590.37</v>
      </c>
      <c r="Q15" s="4">
        <v>14</v>
      </c>
      <c r="R15" s="4">
        <v>1240.3</v>
      </c>
      <c r="S15" s="4">
        <v>18</v>
      </c>
      <c r="T15" s="4">
        <v>1741.4</v>
      </c>
      <c r="U15" s="4">
        <v>24</v>
      </c>
      <c r="V15" s="4">
        <v>3213.79</v>
      </c>
      <c r="W15" s="4">
        <v>22</v>
      </c>
      <c r="X15" s="4">
        <v>1679.6</v>
      </c>
      <c r="Y15" s="4">
        <v>20</v>
      </c>
      <c r="Z15" s="4">
        <v>2097.4</v>
      </c>
      <c r="AA15" s="55">
        <f t="shared" si="0"/>
        <v>131</v>
      </c>
      <c r="AB15" s="55">
        <f t="shared" si="1"/>
        <v>13562.86</v>
      </c>
    </row>
    <row r="16" spans="1:28" x14ac:dyDescent="0.2">
      <c r="B16" s="24" t="s">
        <v>92</v>
      </c>
      <c r="C16" s="4">
        <v>27</v>
      </c>
      <c r="D16" s="4">
        <v>2596.1999999999998</v>
      </c>
      <c r="E16" s="4">
        <v>31</v>
      </c>
      <c r="F16" s="4">
        <v>2193.1999999999998</v>
      </c>
      <c r="G16" s="4">
        <v>31</v>
      </c>
      <c r="H16" s="4">
        <v>2150</v>
      </c>
      <c r="I16" s="4">
        <v>7</v>
      </c>
      <c r="J16" s="4">
        <v>336</v>
      </c>
      <c r="K16" s="4">
        <v>23</v>
      </c>
      <c r="L16" s="4">
        <v>1545.99</v>
      </c>
      <c r="M16" s="4">
        <v>19</v>
      </c>
      <c r="N16" s="4">
        <v>1484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138</v>
      </c>
      <c r="AB16" s="55">
        <f t="shared" si="1"/>
        <v>10305.39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1</v>
      </c>
      <c r="P17" s="8">
        <v>0</v>
      </c>
      <c r="Q17" s="8"/>
      <c r="R17" s="8"/>
      <c r="S17" s="8">
        <v>2</v>
      </c>
      <c r="T17" s="8">
        <v>34</v>
      </c>
      <c r="U17" s="8">
        <v>2</v>
      </c>
      <c r="V17" s="8">
        <v>42</v>
      </c>
      <c r="W17" s="8">
        <v>5</v>
      </c>
      <c r="X17" s="8">
        <v>96</v>
      </c>
      <c r="Y17" s="8">
        <v>4</v>
      </c>
      <c r="Z17" s="8">
        <v>548</v>
      </c>
      <c r="AA17" s="55">
        <f t="shared" si="0"/>
        <v>14</v>
      </c>
      <c r="AB17" s="55">
        <f t="shared" si="1"/>
        <v>720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2">SUM(C12:C17)</f>
        <v>139</v>
      </c>
      <c r="D18" s="65">
        <f>SUM(D12:D17)</f>
        <v>5370.61</v>
      </c>
      <c r="E18" s="29">
        <f t="shared" si="2"/>
        <v>139</v>
      </c>
      <c r="F18" s="65">
        <f t="shared" si="2"/>
        <v>5027.8500000000004</v>
      </c>
      <c r="G18" s="29">
        <f t="shared" si="2"/>
        <v>127</v>
      </c>
      <c r="H18" s="65">
        <f t="shared" si="2"/>
        <v>4522.3999999999996</v>
      </c>
      <c r="I18" s="29">
        <f t="shared" si="2"/>
        <v>104</v>
      </c>
      <c r="J18" s="65">
        <f t="shared" si="2"/>
        <v>2795.93</v>
      </c>
      <c r="K18" s="29">
        <f t="shared" si="2"/>
        <v>118</v>
      </c>
      <c r="L18" s="65">
        <f t="shared" si="2"/>
        <v>3976.0699999999997</v>
      </c>
      <c r="M18" s="29">
        <f t="shared" si="2"/>
        <v>82</v>
      </c>
      <c r="N18" s="65">
        <f t="shared" si="2"/>
        <v>2949.55</v>
      </c>
      <c r="O18" s="29">
        <f t="shared" si="2"/>
        <v>157</v>
      </c>
      <c r="P18" s="65">
        <f t="shared" si="2"/>
        <v>7560.33</v>
      </c>
      <c r="Q18" s="29">
        <f t="shared" si="2"/>
        <v>135</v>
      </c>
      <c r="R18" s="65">
        <f t="shared" si="2"/>
        <v>4452.66</v>
      </c>
      <c r="S18" s="29">
        <f t="shared" si="2"/>
        <v>155</v>
      </c>
      <c r="T18" s="65">
        <f t="shared" si="2"/>
        <v>5451.17</v>
      </c>
      <c r="U18" s="29">
        <f t="shared" si="2"/>
        <v>139</v>
      </c>
      <c r="V18" s="65">
        <f t="shared" si="2"/>
        <v>6200.33</v>
      </c>
      <c r="W18" s="29">
        <f t="shared" si="2"/>
        <v>136</v>
      </c>
      <c r="X18" s="65">
        <f t="shared" si="2"/>
        <v>4868.75</v>
      </c>
      <c r="Y18" s="29">
        <f t="shared" si="2"/>
        <v>103</v>
      </c>
      <c r="Z18" s="65">
        <f t="shared" si="2"/>
        <v>4915.6000000000004</v>
      </c>
      <c r="AA18" s="58">
        <f t="shared" si="2"/>
        <v>1534</v>
      </c>
      <c r="AB18" s="59">
        <f t="shared" si="2"/>
        <v>58091.249999999993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</v>
      </c>
      <c r="T21" s="17">
        <v>198</v>
      </c>
      <c r="U21" s="17"/>
      <c r="V21" s="17"/>
      <c r="W21" s="17"/>
      <c r="X21" s="17"/>
      <c r="Y21" s="17"/>
      <c r="Z21" s="17"/>
      <c r="AA21" s="55">
        <f t="shared" ref="AA21:AA23" si="3">C21+E21+G21+I21+K21+M21+O21+Q21+S21+U21+W21+Y21</f>
        <v>1</v>
      </c>
      <c r="AB21" s="55">
        <f t="shared" ref="AB21:AB23" si="4">D21+F21+H21+J21+L21+N21+P21+R21+T21+V21+X21+Z21</f>
        <v>198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3"/>
        <v>0</v>
      </c>
      <c r="AB22" s="55">
        <f t="shared" si="4"/>
        <v>0</v>
      </c>
    </row>
    <row r="23" spans="1:30" x14ac:dyDescent="0.2">
      <c r="B23" s="24" t="s">
        <v>115</v>
      </c>
      <c r="C23" s="4"/>
      <c r="D23" s="4"/>
      <c r="E23" s="4"/>
      <c r="F23" s="4"/>
      <c r="G23" s="4">
        <v>1</v>
      </c>
      <c r="H23" s="4">
        <v>564.9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3"/>
        <v>1</v>
      </c>
      <c r="AB23" s="55">
        <f t="shared" si="4"/>
        <v>564.9</v>
      </c>
      <c r="AD23" s="1"/>
    </row>
    <row r="24" spans="1:30" x14ac:dyDescent="0.2">
      <c r="B24" s="24" t="s">
        <v>50</v>
      </c>
      <c r="C24" s="17">
        <v>9</v>
      </c>
      <c r="D24" s="17">
        <v>2898.73</v>
      </c>
      <c r="E24" s="17">
        <v>10</v>
      </c>
      <c r="F24" s="17">
        <v>4276.38</v>
      </c>
      <c r="G24" s="17">
        <v>4</v>
      </c>
      <c r="H24" s="17">
        <v>2142.9499999999998</v>
      </c>
      <c r="I24" s="17">
        <v>1</v>
      </c>
      <c r="J24" s="17">
        <v>718.22</v>
      </c>
      <c r="K24" s="17">
        <v>7</v>
      </c>
      <c r="L24" s="17">
        <v>3782.31</v>
      </c>
      <c r="M24" s="17">
        <v>2</v>
      </c>
      <c r="N24" s="17">
        <v>843.2</v>
      </c>
      <c r="O24" s="17">
        <v>10</v>
      </c>
      <c r="P24" s="17">
        <v>3632.02</v>
      </c>
      <c r="Q24" s="17">
        <v>12</v>
      </c>
      <c r="R24" s="17">
        <v>4189.82</v>
      </c>
      <c r="S24" s="17">
        <v>5</v>
      </c>
      <c r="T24" s="17">
        <v>1854.2</v>
      </c>
      <c r="U24" s="17">
        <v>11</v>
      </c>
      <c r="V24" s="17">
        <v>3778.46</v>
      </c>
      <c r="W24" s="17">
        <v>16</v>
      </c>
      <c r="X24" s="17">
        <v>8028.68</v>
      </c>
      <c r="Y24" s="17">
        <v>5</v>
      </c>
      <c r="Z24" s="17">
        <v>2465.41</v>
      </c>
      <c r="AA24" s="55">
        <f t="shared" ref="AA24:AA26" si="5">C24+E24+G24+I24+K24+M24+O24+Q24+S24+U24+W24+Y24</f>
        <v>92</v>
      </c>
      <c r="AB24" s="55">
        <f t="shared" ref="AB24:AB26" si="6">D24+F24+H24+J24+L24+N24+P24+R24+T24+V24+X24+Z24</f>
        <v>38610.380000000005</v>
      </c>
    </row>
    <row r="25" spans="1:30" x14ac:dyDescent="0.2">
      <c r="B25" s="24" t="s">
        <v>51</v>
      </c>
      <c r="C25" s="17">
        <v>6</v>
      </c>
      <c r="D25" s="17">
        <v>1952.73</v>
      </c>
      <c r="E25" s="17">
        <v>3</v>
      </c>
      <c r="F25" s="17">
        <v>874.02</v>
      </c>
      <c r="G25" s="17">
        <v>1</v>
      </c>
      <c r="H25" s="17">
        <v>424.65</v>
      </c>
      <c r="I25" s="17">
        <v>2</v>
      </c>
      <c r="J25" s="17">
        <v>1105.95</v>
      </c>
      <c r="K25" s="17"/>
      <c r="L25" s="17"/>
      <c r="M25" s="17">
        <v>1</v>
      </c>
      <c r="N25" s="17">
        <v>636.9</v>
      </c>
      <c r="O25" s="17">
        <v>1</v>
      </c>
      <c r="P25" s="17">
        <v>595.29999999999995</v>
      </c>
      <c r="Q25" s="17">
        <v>3</v>
      </c>
      <c r="R25" s="17">
        <v>544.41999999999996</v>
      </c>
      <c r="S25" s="17">
        <v>6</v>
      </c>
      <c r="T25" s="17">
        <v>2278.36</v>
      </c>
      <c r="U25" s="17">
        <v>8</v>
      </c>
      <c r="V25" s="17">
        <v>3033.99</v>
      </c>
      <c r="W25" s="17">
        <v>10</v>
      </c>
      <c r="X25" s="17">
        <v>2742.3</v>
      </c>
      <c r="Y25" s="17"/>
      <c r="Z25" s="17"/>
      <c r="AA25" s="55">
        <f t="shared" si="5"/>
        <v>41</v>
      </c>
      <c r="AB25" s="55">
        <f t="shared" si="6"/>
        <v>14188.619999999999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>
        <v>1</v>
      </c>
      <c r="J26" s="8">
        <v>119</v>
      </c>
      <c r="K26" s="4"/>
      <c r="L26" s="4"/>
      <c r="M26" s="4"/>
      <c r="N26" s="4"/>
      <c r="O26" s="4">
        <v>1</v>
      </c>
      <c r="P26" s="4">
        <v>501.73</v>
      </c>
      <c r="Q26" s="4"/>
      <c r="R26" s="4"/>
      <c r="S26" s="4"/>
      <c r="T26" s="4"/>
      <c r="U26" s="4">
        <v>1</v>
      </c>
      <c r="V26" s="4">
        <v>939.03</v>
      </c>
      <c r="W26" s="4"/>
      <c r="X26" s="4"/>
      <c r="Y26" s="4"/>
      <c r="Z26" s="4"/>
      <c r="AA26" s="55">
        <f t="shared" si="5"/>
        <v>3</v>
      </c>
      <c r="AB26" s="55">
        <f t="shared" si="6"/>
        <v>1559.76</v>
      </c>
    </row>
    <row r="27" spans="1:30" ht="13.5" thickBot="1" x14ac:dyDescent="0.25">
      <c r="A27" s="69"/>
      <c r="B27" s="69" t="s">
        <v>48</v>
      </c>
      <c r="C27" s="29">
        <f t="shared" ref="C27:AB27" si="7">SUM(C21:C26)</f>
        <v>15</v>
      </c>
      <c r="D27" s="65">
        <f t="shared" si="7"/>
        <v>4851.46</v>
      </c>
      <c r="E27" s="29">
        <f t="shared" si="7"/>
        <v>13</v>
      </c>
      <c r="F27" s="65">
        <f t="shared" si="7"/>
        <v>5150.3999999999996</v>
      </c>
      <c r="G27" s="29">
        <f t="shared" si="7"/>
        <v>6</v>
      </c>
      <c r="H27" s="65">
        <f t="shared" si="7"/>
        <v>3132.5</v>
      </c>
      <c r="I27" s="29">
        <f t="shared" si="7"/>
        <v>4</v>
      </c>
      <c r="J27" s="65">
        <f t="shared" si="7"/>
        <v>1943.17</v>
      </c>
      <c r="K27" s="70">
        <f t="shared" si="7"/>
        <v>7</v>
      </c>
      <c r="L27" s="78">
        <f t="shared" si="7"/>
        <v>3782.31</v>
      </c>
      <c r="M27" s="70">
        <f t="shared" si="7"/>
        <v>3</v>
      </c>
      <c r="N27" s="78">
        <f t="shared" si="7"/>
        <v>1480.1</v>
      </c>
      <c r="O27" s="70">
        <f t="shared" si="7"/>
        <v>12</v>
      </c>
      <c r="P27" s="78">
        <f t="shared" si="7"/>
        <v>4729.0499999999993</v>
      </c>
      <c r="Q27" s="70">
        <f t="shared" si="7"/>
        <v>15</v>
      </c>
      <c r="R27" s="78">
        <f t="shared" si="7"/>
        <v>4734.24</v>
      </c>
      <c r="S27" s="70">
        <f t="shared" si="7"/>
        <v>12</v>
      </c>
      <c r="T27" s="78">
        <f>SUM(T21:T26)</f>
        <v>4330.5599999999995</v>
      </c>
      <c r="U27" s="70">
        <f t="shared" si="7"/>
        <v>20</v>
      </c>
      <c r="V27" s="78">
        <f t="shared" si="7"/>
        <v>7751.48</v>
      </c>
      <c r="W27" s="70">
        <f t="shared" si="7"/>
        <v>26</v>
      </c>
      <c r="X27" s="78">
        <f t="shared" si="7"/>
        <v>10770.98</v>
      </c>
      <c r="Y27" s="70">
        <f t="shared" si="7"/>
        <v>5</v>
      </c>
      <c r="Z27" s="78">
        <f t="shared" si="7"/>
        <v>2465.41</v>
      </c>
      <c r="AA27" s="58">
        <f t="shared" si="7"/>
        <v>138</v>
      </c>
      <c r="AB27" s="59">
        <f t="shared" si="7"/>
        <v>55121.660000000011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8">C18+C27</f>
        <v>154</v>
      </c>
      <c r="D29" s="79">
        <f t="shared" si="8"/>
        <v>10222.07</v>
      </c>
      <c r="E29" s="67">
        <f t="shared" si="8"/>
        <v>152</v>
      </c>
      <c r="F29" s="79">
        <f t="shared" si="8"/>
        <v>10178.25</v>
      </c>
      <c r="G29" s="67">
        <f t="shared" si="8"/>
        <v>133</v>
      </c>
      <c r="H29" s="79">
        <f t="shared" si="8"/>
        <v>7654.9</v>
      </c>
      <c r="I29" s="67">
        <f t="shared" si="8"/>
        <v>108</v>
      </c>
      <c r="J29" s="79">
        <f t="shared" si="8"/>
        <v>4739.1000000000004</v>
      </c>
      <c r="K29" s="67">
        <f t="shared" si="8"/>
        <v>125</v>
      </c>
      <c r="L29" s="79">
        <f t="shared" si="8"/>
        <v>7758.3799999999992</v>
      </c>
      <c r="M29" s="67">
        <f t="shared" si="8"/>
        <v>85</v>
      </c>
      <c r="N29" s="79">
        <f t="shared" si="8"/>
        <v>4429.6499999999996</v>
      </c>
      <c r="O29" s="67">
        <f t="shared" si="8"/>
        <v>169</v>
      </c>
      <c r="P29" s="79">
        <f t="shared" si="8"/>
        <v>12289.38</v>
      </c>
      <c r="Q29" s="67">
        <f t="shared" si="8"/>
        <v>150</v>
      </c>
      <c r="R29" s="79">
        <f t="shared" si="8"/>
        <v>9186.9</v>
      </c>
      <c r="S29" s="67">
        <f t="shared" si="8"/>
        <v>167</v>
      </c>
      <c r="T29" s="79">
        <f t="shared" si="8"/>
        <v>9781.73</v>
      </c>
      <c r="U29" s="67">
        <f t="shared" si="8"/>
        <v>159</v>
      </c>
      <c r="V29" s="79">
        <f t="shared" si="8"/>
        <v>13951.81</v>
      </c>
      <c r="W29" s="67">
        <f t="shared" si="8"/>
        <v>162</v>
      </c>
      <c r="X29" s="79">
        <f t="shared" si="8"/>
        <v>15639.73</v>
      </c>
      <c r="Y29" s="67">
        <f t="shared" si="8"/>
        <v>108</v>
      </c>
      <c r="Z29" s="79">
        <f t="shared" si="8"/>
        <v>7381.01</v>
      </c>
      <c r="AA29" s="136">
        <f t="shared" si="8"/>
        <v>1672</v>
      </c>
      <c r="AB29" s="137">
        <f t="shared" si="8"/>
        <v>113212.91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x14ac:dyDescent="0.2">
      <c r="A31" s="25" t="s">
        <v>101</v>
      </c>
      <c r="B31" s="66"/>
      <c r="C31" s="66"/>
      <c r="D31" s="93">
        <v>80438.13</v>
      </c>
      <c r="E31" s="66"/>
      <c r="F31" s="93">
        <v>78712.34</v>
      </c>
      <c r="G31" s="66"/>
      <c r="H31" s="93">
        <v>98192.83</v>
      </c>
      <c r="I31" s="66"/>
      <c r="J31" s="93">
        <v>82272.240000000005</v>
      </c>
      <c r="K31" s="66"/>
      <c r="L31" s="93">
        <v>71616.92</v>
      </c>
      <c r="M31" s="66"/>
      <c r="N31" s="93">
        <v>49590.3</v>
      </c>
      <c r="O31" s="66"/>
      <c r="P31" s="93">
        <v>91592.14</v>
      </c>
      <c r="Q31" s="66"/>
      <c r="R31" s="93">
        <v>83835.520000000004</v>
      </c>
      <c r="S31" s="66"/>
      <c r="T31" s="93">
        <v>96123.72</v>
      </c>
      <c r="U31" s="66"/>
      <c r="V31" s="93">
        <v>83829.399999999994</v>
      </c>
      <c r="W31" s="66"/>
      <c r="X31" s="93">
        <v>85388.68</v>
      </c>
      <c r="Y31" s="66"/>
      <c r="Z31" s="93">
        <v>60681.3</v>
      </c>
      <c r="AA31" s="91"/>
      <c r="AB31" s="64">
        <f>D31+F31+H31+J31+L31+N31+P31+R31+T31+V31+X31+Z31</f>
        <v>962273.52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0.12707990600974933</v>
      </c>
      <c r="E32" s="30"/>
      <c r="F32" s="119">
        <f t="shared" ref="F32" si="9">F29/F31</f>
        <v>0.12930945770383653</v>
      </c>
      <c r="G32" s="30"/>
      <c r="H32" s="119">
        <f t="shared" ref="H32" si="10">H29/H31</f>
        <v>7.7957830525915178E-2</v>
      </c>
      <c r="I32" s="30"/>
      <c r="J32" s="119">
        <f t="shared" ref="J32" si="11">J29/J31</f>
        <v>5.7602661602504081E-2</v>
      </c>
      <c r="K32" s="30"/>
      <c r="L32" s="119">
        <f t="shared" ref="L32" si="12">L29/L31</f>
        <v>0.10833166240603477</v>
      </c>
      <c r="M32" s="30"/>
      <c r="N32" s="119">
        <f t="shared" ref="N32" si="13">N29/N31</f>
        <v>8.9324928463832637E-2</v>
      </c>
      <c r="O32" s="30"/>
      <c r="P32" s="119">
        <f>P29/P31</f>
        <v>0.1341750503918786</v>
      </c>
      <c r="Q32" s="30"/>
      <c r="R32" s="119">
        <f t="shared" ref="R32" si="14">R29/R31</f>
        <v>0.10958242997717434</v>
      </c>
      <c r="S32" s="30"/>
      <c r="T32" s="119">
        <f t="shared" ref="T32" si="15">T29/T31</f>
        <v>0.10176187521664787</v>
      </c>
      <c r="U32" s="30"/>
      <c r="V32" s="119">
        <f t="shared" ref="V32" si="16">V29/V31</f>
        <v>0.16643098960507891</v>
      </c>
      <c r="W32" s="30"/>
      <c r="X32" s="119">
        <f t="shared" ref="X32" si="17">X29/X31</f>
        <v>0.18315928996677314</v>
      </c>
      <c r="Y32" s="30"/>
      <c r="Z32" s="119">
        <f t="shared" ref="Z32" si="18">Z29/Z31</f>
        <v>0.12163566040938477</v>
      </c>
      <c r="AA32" s="138"/>
      <c r="AB32" s="139">
        <f>AB29/AB31</f>
        <v>0.11765148645054682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ht="12.75" customHeight="1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120</v>
      </c>
      <c r="P35" s="129">
        <v>1870.33</v>
      </c>
      <c r="Q35" s="17">
        <v>117</v>
      </c>
      <c r="R35" s="129">
        <v>352</v>
      </c>
      <c r="S35" s="17">
        <v>104</v>
      </c>
      <c r="T35" s="129">
        <v>1570.06</v>
      </c>
      <c r="U35" s="17">
        <v>138</v>
      </c>
      <c r="V35" s="129">
        <v>331.04</v>
      </c>
      <c r="W35" s="17">
        <v>142</v>
      </c>
      <c r="X35" s="129">
        <v>5718.64</v>
      </c>
      <c r="Y35" s="17">
        <v>88</v>
      </c>
      <c r="Z35" s="129">
        <v>368.06</v>
      </c>
      <c r="AA35" s="55">
        <f t="shared" ref="AA35:AA36" si="19">C35+E35+G35+I35+K35+M35+O35+Q35+S35+U35+W35+Y35</f>
        <v>709</v>
      </c>
      <c r="AB35" s="131">
        <f t="shared" ref="AB35:AB36" si="20">D35+F35+H35+J35+L35+N35+P35+R35+T35+V35+X35+Z35</f>
        <v>10210.129999999999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52</v>
      </c>
      <c r="P36" s="130">
        <v>356.05</v>
      </c>
      <c r="Q36" s="103">
        <v>58</v>
      </c>
      <c r="R36" s="130">
        <v>806.24</v>
      </c>
      <c r="S36" s="103">
        <v>52</v>
      </c>
      <c r="T36" s="130">
        <v>395.67</v>
      </c>
      <c r="U36" s="103">
        <v>83</v>
      </c>
      <c r="V36" s="130">
        <v>733.59</v>
      </c>
      <c r="W36" s="103">
        <v>77</v>
      </c>
      <c r="X36" s="130">
        <v>843.02</v>
      </c>
      <c r="Y36" s="103">
        <v>48</v>
      </c>
      <c r="Z36" s="130">
        <v>1229.8499999999999</v>
      </c>
      <c r="AA36" s="55">
        <f t="shared" si="19"/>
        <v>370</v>
      </c>
      <c r="AB36" s="131">
        <f t="shared" si="20"/>
        <v>4364.42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172</v>
      </c>
      <c r="P37" s="132">
        <f t="shared" si="21"/>
        <v>2226.38</v>
      </c>
      <c r="Q37" s="71">
        <f t="shared" si="21"/>
        <v>175</v>
      </c>
      <c r="R37" s="132">
        <f t="shared" si="21"/>
        <v>1158.24</v>
      </c>
      <c r="S37" s="71">
        <f t="shared" si="21"/>
        <v>156</v>
      </c>
      <c r="T37" s="132">
        <f t="shared" si="21"/>
        <v>1965.73</v>
      </c>
      <c r="U37" s="71">
        <f t="shared" si="21"/>
        <v>221</v>
      </c>
      <c r="V37" s="132">
        <f t="shared" si="21"/>
        <v>1064.6300000000001</v>
      </c>
      <c r="W37" s="71">
        <f t="shared" si="21"/>
        <v>219</v>
      </c>
      <c r="X37" s="132">
        <f t="shared" si="21"/>
        <v>6561.66</v>
      </c>
      <c r="Y37" s="71">
        <f t="shared" si="21"/>
        <v>136</v>
      </c>
      <c r="Z37" s="132">
        <f t="shared" si="21"/>
        <v>1597.9099999999999</v>
      </c>
      <c r="AA37" s="58">
        <f t="shared" si="21"/>
        <v>1079</v>
      </c>
      <c r="AB37" s="59">
        <f t="shared" si="21"/>
        <v>14574.55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7087.2199999999993</v>
      </c>
      <c r="E39" s="77"/>
      <c r="F39" s="128">
        <f>F18+F27+F37-F9</f>
        <v>7216.49</v>
      </c>
      <c r="G39" s="77"/>
      <c r="H39" s="128">
        <f>H18+H27+38-H9</f>
        <v>4311.18</v>
      </c>
      <c r="I39" s="77"/>
      <c r="J39" s="128">
        <f>J18+J27+J37-J9</f>
        <v>1966.8200000000002</v>
      </c>
      <c r="K39" s="77"/>
      <c r="L39" s="128">
        <f>L18+L27+L37-L9</f>
        <v>4976.5199999999986</v>
      </c>
      <c r="M39" s="77"/>
      <c r="N39" s="128">
        <f>N18+N27+N37-N9</f>
        <v>2483.7099999999996</v>
      </c>
      <c r="O39" s="77"/>
      <c r="P39" s="128">
        <f>P18+P27+P37-P9</f>
        <v>11262.999999999998</v>
      </c>
      <c r="Q39" s="77"/>
      <c r="R39" s="128">
        <f>R18+R27+R37-R9</f>
        <v>7319.2799999999988</v>
      </c>
      <c r="S39" s="77"/>
      <c r="T39" s="128">
        <f>T18+T27+T37-T9</f>
        <v>8583.7699999999986</v>
      </c>
      <c r="U39" s="77"/>
      <c r="V39" s="128">
        <f>V18+V27+V37-V9</f>
        <v>12119.57</v>
      </c>
      <c r="W39" s="77"/>
      <c r="X39" s="128">
        <f>X18+X27+X37-X9</f>
        <v>18913.55</v>
      </c>
      <c r="Y39" s="77"/>
      <c r="Z39" s="128">
        <f>Z18+Z27+Z37-Z9</f>
        <v>6868.6100000000006</v>
      </c>
      <c r="AA39" s="77"/>
      <c r="AB39" s="128">
        <f>AB18+AB27+AB37-AB9</f>
        <v>93071.72</v>
      </c>
      <c r="AF39" s="1"/>
    </row>
    <row r="40" spans="1:32" ht="13.5" customHeight="1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32" ht="13.5" customHeight="1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32" ht="12.75" customHeight="1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AA3:AB3"/>
    <mergeCell ref="S3:T3"/>
    <mergeCell ref="U3:V3"/>
    <mergeCell ref="W3:X3"/>
    <mergeCell ref="Y3:Z3"/>
    <mergeCell ref="M3:N3"/>
    <mergeCell ref="O3:P3"/>
    <mergeCell ref="Q3:R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2" orientation="landscape" horizontalDpi="200" verticalDpi="200" r:id="rId1"/>
  <headerFooter alignWithMargins="0">
    <oddFooter>&amp;L&amp;F&amp;RPrepared by Kathy Adair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F44"/>
  <sheetViews>
    <sheetView zoomScaleNormal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7109375" customWidth="1"/>
    <col min="3" max="3" width="5.7109375" style="1" customWidth="1"/>
    <col min="4" max="4" width="8.140625" style="1" bestFit="1" customWidth="1"/>
    <col min="5" max="5" width="5.7109375" style="1" customWidth="1"/>
    <col min="6" max="6" width="8.140625" style="1" bestFit="1" customWidth="1"/>
    <col min="7" max="7" width="5.7109375" style="1" customWidth="1"/>
    <col min="8" max="8" width="7.8554687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customWidth="1"/>
    <col min="13" max="13" width="5.7109375" style="1" customWidth="1"/>
    <col min="14" max="14" width="8.140625" style="1" bestFit="1" customWidth="1"/>
    <col min="15" max="15" width="6.28515625" style="1" customWidth="1"/>
    <col min="16" max="16" width="8.140625" style="1" bestFit="1" customWidth="1"/>
    <col min="17" max="17" width="6.28515625" style="1" customWidth="1"/>
    <col min="18" max="18" width="8.140625" style="1" bestFit="1" customWidth="1"/>
    <col min="19" max="19" width="6.140625" style="1" customWidth="1"/>
    <col min="20" max="20" width="8.140625" style="1" bestFit="1" customWidth="1"/>
    <col min="21" max="21" width="5.28515625" style="1" customWidth="1"/>
    <col min="22" max="22" width="8.140625" style="1" bestFit="1" customWidth="1"/>
    <col min="23" max="23" width="7.28515625" style="1" customWidth="1"/>
    <col min="24" max="24" width="8.140625" style="1" bestFit="1" customWidth="1"/>
    <col min="25" max="25" width="6.140625" style="1" customWidth="1"/>
    <col min="26" max="26" width="8.140625" style="1" bestFit="1" customWidth="1"/>
    <col min="27" max="27" width="6.28515625" style="3" customWidth="1"/>
    <col min="28" max="28" width="9.140625" style="3"/>
  </cols>
  <sheetData>
    <row r="1" spans="1:28" x14ac:dyDescent="0.2">
      <c r="A1" t="s">
        <v>38</v>
      </c>
    </row>
    <row r="2" spans="1:28" x14ac:dyDescent="0.2">
      <c r="A2" t="s">
        <v>18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6" t="s">
        <v>35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133</v>
      </c>
      <c r="E6" s="8">
        <v>123</v>
      </c>
      <c r="G6" s="8">
        <v>81</v>
      </c>
      <c r="I6" s="8">
        <v>84</v>
      </c>
      <c r="K6" s="8">
        <v>106</v>
      </c>
      <c r="M6" s="8">
        <v>87</v>
      </c>
      <c r="O6" s="8">
        <v>97</v>
      </c>
      <c r="Q6" s="8">
        <v>106</v>
      </c>
      <c r="S6" s="8">
        <v>90</v>
      </c>
      <c r="U6" s="8">
        <v>67</v>
      </c>
      <c r="W6" s="6">
        <v>67</v>
      </c>
      <c r="Y6" s="8">
        <v>63</v>
      </c>
      <c r="AA6" s="54">
        <f>C6+E6+G6+I6+K6+M6+O6+Q6+S6+U6+W6+Y6</f>
        <v>1104</v>
      </c>
      <c r="AB6" s="53"/>
    </row>
    <row r="7" spans="1:28" ht="13.5" thickTop="1" x14ac:dyDescent="0.2">
      <c r="B7" t="s">
        <v>15</v>
      </c>
      <c r="D7" s="4">
        <v>1071.3800000000001</v>
      </c>
      <c r="F7" s="4">
        <v>976.05</v>
      </c>
      <c r="H7" s="4">
        <v>687.42</v>
      </c>
      <c r="J7" s="4">
        <v>733.32</v>
      </c>
      <c r="L7" s="4">
        <v>913.36</v>
      </c>
      <c r="N7" s="4">
        <v>731.92</v>
      </c>
      <c r="P7" s="4">
        <v>892.53</v>
      </c>
      <c r="R7" s="4">
        <v>910.57</v>
      </c>
      <c r="T7" s="4">
        <v>785.87</v>
      </c>
      <c r="V7" s="4">
        <v>730.58</v>
      </c>
      <c r="X7" s="4">
        <v>636.28</v>
      </c>
      <c r="Z7" s="4">
        <v>573.22</v>
      </c>
      <c r="AA7" s="53"/>
      <c r="AB7" s="55">
        <f>D7+F7+H7+J7+L7+N7+P7+R7+T7+V7+X7+Z7</f>
        <v>9642.5</v>
      </c>
    </row>
    <row r="8" spans="1:28" x14ac:dyDescent="0.2">
      <c r="B8" t="s">
        <v>16</v>
      </c>
      <c r="D8" s="6">
        <v>266.95999999999998</v>
      </c>
      <c r="F8" s="6">
        <v>246</v>
      </c>
      <c r="H8" s="6">
        <v>162</v>
      </c>
      <c r="J8" s="6">
        <v>126</v>
      </c>
      <c r="L8" s="6">
        <v>159</v>
      </c>
      <c r="N8" s="6">
        <v>130.5</v>
      </c>
      <c r="P8" s="6">
        <v>145.5</v>
      </c>
      <c r="R8" s="6">
        <v>159</v>
      </c>
      <c r="T8" s="6">
        <v>135</v>
      </c>
      <c r="V8" s="6">
        <v>100.5</v>
      </c>
      <c r="X8" s="6">
        <v>100.5</v>
      </c>
      <c r="Z8" s="6">
        <v>94.5</v>
      </c>
      <c r="AA8" s="53"/>
      <c r="AB8" s="57">
        <f>D8+F8+H8+J8+L8+N8+P8+R8+T8+V8+X8+Z8</f>
        <v>1825.46</v>
      </c>
    </row>
    <row r="9" spans="1:28" ht="13.5" thickBot="1" x14ac:dyDescent="0.25">
      <c r="A9" s="28"/>
      <c r="B9" s="38" t="s">
        <v>41</v>
      </c>
      <c r="C9" s="9"/>
      <c r="D9" s="65">
        <f>SUM(D7:D8)</f>
        <v>1338.3400000000001</v>
      </c>
      <c r="E9" s="9"/>
      <c r="F9" s="65">
        <f>SUM(F7:F8)</f>
        <v>1222.05</v>
      </c>
      <c r="G9" s="9"/>
      <c r="H9" s="65">
        <f>SUM(H7:H8)</f>
        <v>849.42</v>
      </c>
      <c r="I9" s="9"/>
      <c r="J9" s="65">
        <f>SUM(J7:J8)</f>
        <v>859.32</v>
      </c>
      <c r="K9" s="9"/>
      <c r="L9" s="65">
        <f>SUM(L7:L8)</f>
        <v>1072.3600000000001</v>
      </c>
      <c r="M9" s="9"/>
      <c r="N9" s="65">
        <f>SUM(N7:N8)</f>
        <v>862.42</v>
      </c>
      <c r="O9" s="9"/>
      <c r="P9" s="65">
        <f>SUM(P7:P8)</f>
        <v>1038.03</v>
      </c>
      <c r="Q9" s="9"/>
      <c r="R9" s="65">
        <f>SUM(R7:R8)</f>
        <v>1069.5700000000002</v>
      </c>
      <c r="S9" s="9"/>
      <c r="T9" s="65">
        <f>SUM(T7:T8)</f>
        <v>920.87</v>
      </c>
      <c r="U9" s="9"/>
      <c r="V9" s="65">
        <f>SUM(V7:V8)</f>
        <v>831.08</v>
      </c>
      <c r="W9" s="9"/>
      <c r="X9" s="65">
        <f>SUM(X7:X8)</f>
        <v>736.78</v>
      </c>
      <c r="Y9" s="9"/>
      <c r="Z9" s="65">
        <f>SUM(Z7:Z8)</f>
        <v>667.72</v>
      </c>
      <c r="AA9" s="54"/>
      <c r="AB9" s="63">
        <f>SUM(AB7:AB8)</f>
        <v>11467.96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89</v>
      </c>
      <c r="D12" s="4">
        <v>1643.5</v>
      </c>
      <c r="E12" s="4">
        <v>48</v>
      </c>
      <c r="F12" s="4">
        <v>1136.51</v>
      </c>
      <c r="G12" s="4">
        <v>34</v>
      </c>
      <c r="H12" s="4">
        <v>875.15</v>
      </c>
      <c r="I12" s="4">
        <v>35</v>
      </c>
      <c r="J12" s="4">
        <v>730.11</v>
      </c>
      <c r="K12" s="4">
        <v>59</v>
      </c>
      <c r="L12" s="4">
        <v>1711.94</v>
      </c>
      <c r="M12" s="4">
        <v>40</v>
      </c>
      <c r="N12" s="4">
        <v>1208.7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305</v>
      </c>
      <c r="AB12" s="55">
        <f t="shared" si="0"/>
        <v>7305.9100000000008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49</v>
      </c>
      <c r="P13" s="4">
        <v>1321.03</v>
      </c>
      <c r="Q13" s="4">
        <v>52</v>
      </c>
      <c r="R13" s="4">
        <v>1334.82</v>
      </c>
      <c r="S13" s="4">
        <v>49</v>
      </c>
      <c r="T13" s="4">
        <v>1298.32</v>
      </c>
      <c r="U13" s="4">
        <v>26</v>
      </c>
      <c r="V13" s="4">
        <v>618.33000000000004</v>
      </c>
      <c r="W13" s="4">
        <v>48</v>
      </c>
      <c r="X13" s="4">
        <v>1348.71</v>
      </c>
      <c r="Y13" s="4">
        <v>34</v>
      </c>
      <c r="Z13" s="4">
        <v>1061.8599999999999</v>
      </c>
      <c r="AA13" s="55">
        <f t="shared" si="0"/>
        <v>258</v>
      </c>
      <c r="AB13" s="55">
        <f t="shared" si="0"/>
        <v>6983.07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4</v>
      </c>
      <c r="P14" s="4">
        <v>195.64</v>
      </c>
      <c r="Q14" s="4">
        <v>3</v>
      </c>
      <c r="R14" s="4">
        <v>161.72</v>
      </c>
      <c r="S14" s="4">
        <v>3</v>
      </c>
      <c r="T14" s="4">
        <v>145.57</v>
      </c>
      <c r="U14" s="4">
        <v>1</v>
      </c>
      <c r="V14" s="4">
        <v>51.5</v>
      </c>
      <c r="W14" s="4"/>
      <c r="X14" s="4"/>
      <c r="Y14" s="4">
        <v>3</v>
      </c>
      <c r="Z14" s="4">
        <v>186.94</v>
      </c>
      <c r="AA14" s="55">
        <f t="shared" si="0"/>
        <v>14</v>
      </c>
      <c r="AB14" s="55">
        <f t="shared" si="0"/>
        <v>741.37000000000012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1</v>
      </c>
      <c r="P15" s="4">
        <v>67.5</v>
      </c>
      <c r="Q15" s="4">
        <v>3</v>
      </c>
      <c r="R15" s="4">
        <v>135.6</v>
      </c>
      <c r="S15" s="4">
        <v>1</v>
      </c>
      <c r="T15" s="4">
        <v>77.599999999999994</v>
      </c>
      <c r="U15" s="4">
        <v>1</v>
      </c>
      <c r="V15" s="4">
        <v>30</v>
      </c>
      <c r="W15" s="4">
        <v>1</v>
      </c>
      <c r="X15" s="4">
        <v>140</v>
      </c>
      <c r="Y15" s="4">
        <v>1</v>
      </c>
      <c r="Z15" s="4">
        <v>191.6</v>
      </c>
      <c r="AA15" s="55">
        <f t="shared" si="0"/>
        <v>8</v>
      </c>
      <c r="AB15" s="55">
        <f t="shared" si="0"/>
        <v>642.29999999999995</v>
      </c>
    </row>
    <row r="16" spans="1:28" x14ac:dyDescent="0.2">
      <c r="B16" s="24" t="s">
        <v>92</v>
      </c>
      <c r="C16" s="4">
        <v>2</v>
      </c>
      <c r="D16" s="4">
        <v>200</v>
      </c>
      <c r="E16" s="4">
        <v>3</v>
      </c>
      <c r="F16" s="4">
        <v>257.72000000000003</v>
      </c>
      <c r="G16" s="4">
        <v>1</v>
      </c>
      <c r="H16" s="4">
        <v>40</v>
      </c>
      <c r="I16" s="4">
        <v>2</v>
      </c>
      <c r="J16" s="4">
        <v>200</v>
      </c>
      <c r="K16" s="4">
        <v>1</v>
      </c>
      <c r="L16" s="4">
        <v>164</v>
      </c>
      <c r="M16" s="4">
        <v>2</v>
      </c>
      <c r="N16" s="4">
        <v>80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11</v>
      </c>
      <c r="AB16" s="55">
        <f t="shared" si="0"/>
        <v>941.72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2</v>
      </c>
      <c r="P17" s="8">
        <v>0</v>
      </c>
      <c r="Q17" s="8">
        <v>1</v>
      </c>
      <c r="R17" s="8">
        <v>20</v>
      </c>
      <c r="S17" s="8">
        <v>0</v>
      </c>
      <c r="T17" s="8">
        <v>0</v>
      </c>
      <c r="U17" s="8">
        <v>1</v>
      </c>
      <c r="V17" s="8">
        <v>20</v>
      </c>
      <c r="W17" s="8">
        <v>1</v>
      </c>
      <c r="X17" s="8">
        <v>0</v>
      </c>
      <c r="Y17" s="8"/>
      <c r="Z17" s="8"/>
      <c r="AA17" s="55">
        <f t="shared" si="0"/>
        <v>5</v>
      </c>
      <c r="AB17" s="55">
        <f t="shared" si="0"/>
        <v>40</v>
      </c>
      <c r="AC17" s="97"/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91</v>
      </c>
      <c r="D18" s="65">
        <f>SUM(D12:D17)</f>
        <v>1843.5</v>
      </c>
      <c r="E18" s="29">
        <f t="shared" si="1"/>
        <v>51</v>
      </c>
      <c r="F18" s="65">
        <f t="shared" si="1"/>
        <v>1394.23</v>
      </c>
      <c r="G18" s="29">
        <f t="shared" si="1"/>
        <v>35</v>
      </c>
      <c r="H18" s="65">
        <f t="shared" si="1"/>
        <v>915.15</v>
      </c>
      <c r="I18" s="29">
        <f t="shared" si="1"/>
        <v>37</v>
      </c>
      <c r="J18" s="65">
        <f t="shared" si="1"/>
        <v>930.11</v>
      </c>
      <c r="K18" s="29">
        <f t="shared" si="1"/>
        <v>60</v>
      </c>
      <c r="L18" s="65">
        <f t="shared" si="1"/>
        <v>1875.94</v>
      </c>
      <c r="M18" s="29">
        <f t="shared" si="1"/>
        <v>42</v>
      </c>
      <c r="N18" s="65">
        <f t="shared" si="1"/>
        <v>1288.7</v>
      </c>
      <c r="O18" s="29">
        <f t="shared" si="1"/>
        <v>56</v>
      </c>
      <c r="P18" s="65">
        <f t="shared" si="1"/>
        <v>1584.17</v>
      </c>
      <c r="Q18" s="29">
        <f t="shared" si="1"/>
        <v>59</v>
      </c>
      <c r="R18" s="65">
        <f t="shared" si="1"/>
        <v>1652.1399999999999</v>
      </c>
      <c r="S18" s="29">
        <f t="shared" si="1"/>
        <v>53</v>
      </c>
      <c r="T18" s="65">
        <f t="shared" si="1"/>
        <v>1521.4899999999998</v>
      </c>
      <c r="U18" s="29">
        <f t="shared" si="1"/>
        <v>29</v>
      </c>
      <c r="V18" s="65">
        <f t="shared" si="1"/>
        <v>719.83</v>
      </c>
      <c r="W18" s="29">
        <f t="shared" si="1"/>
        <v>50</v>
      </c>
      <c r="X18" s="65">
        <f t="shared" si="1"/>
        <v>1488.71</v>
      </c>
      <c r="Y18" s="29">
        <f t="shared" si="1"/>
        <v>38</v>
      </c>
      <c r="Z18" s="65">
        <f t="shared" si="1"/>
        <v>1440.3999999999999</v>
      </c>
      <c r="AA18" s="58">
        <f t="shared" si="1"/>
        <v>601</v>
      </c>
      <c r="AB18" s="59">
        <f t="shared" si="1"/>
        <v>16654.37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>
        <v>5</v>
      </c>
      <c r="D24" s="17">
        <v>1787.84</v>
      </c>
      <c r="E24" s="17">
        <v>1</v>
      </c>
      <c r="F24" s="17">
        <v>197.9</v>
      </c>
      <c r="G24" s="17">
        <v>5</v>
      </c>
      <c r="H24" s="17">
        <v>1426.97</v>
      </c>
      <c r="I24" s="17">
        <v>3</v>
      </c>
      <c r="J24" s="17">
        <v>1377.79</v>
      </c>
      <c r="K24" s="17">
        <v>3</v>
      </c>
      <c r="L24" s="17">
        <v>1224.4000000000001</v>
      </c>
      <c r="M24" s="17">
        <v>5</v>
      </c>
      <c r="N24" s="17">
        <v>1781</v>
      </c>
      <c r="O24" s="17">
        <v>6</v>
      </c>
      <c r="P24" s="17">
        <v>2817.72</v>
      </c>
      <c r="Q24" s="17">
        <v>4</v>
      </c>
      <c r="R24" s="17">
        <v>1399.44</v>
      </c>
      <c r="S24" s="17">
        <v>4</v>
      </c>
      <c r="T24" s="17">
        <v>1978.93</v>
      </c>
      <c r="U24" s="17">
        <v>8</v>
      </c>
      <c r="V24" s="17">
        <v>3551.56</v>
      </c>
      <c r="W24" s="17">
        <v>4</v>
      </c>
      <c r="X24" s="17">
        <v>1093.3</v>
      </c>
      <c r="Y24" s="17">
        <v>5</v>
      </c>
      <c r="Z24" s="17">
        <v>2111.44</v>
      </c>
      <c r="AA24" s="55">
        <f t="shared" ref="AA24:AA26" si="4">C24+E24+G24+I24+K24+M24+O24+Q24+S24+U24+W24+Y24</f>
        <v>53</v>
      </c>
      <c r="AB24" s="55">
        <f t="shared" ref="AB24:AB26" si="5">D24+F24+H24+J24+L24+N24+P24+R24+T24+V24+X24+Z24</f>
        <v>20748.289999999997</v>
      </c>
    </row>
    <row r="25" spans="1:30" x14ac:dyDescent="0.2">
      <c r="B25" s="24" t="s">
        <v>51</v>
      </c>
      <c r="C25" s="17">
        <v>2</v>
      </c>
      <c r="D25" s="17">
        <v>405.8</v>
      </c>
      <c r="E25" s="17"/>
      <c r="F25" s="17"/>
      <c r="G25" s="17"/>
      <c r="H25" s="17"/>
      <c r="I25" s="17">
        <v>2</v>
      </c>
      <c r="J25" s="17">
        <v>600.29999999999995</v>
      </c>
      <c r="K25" s="17"/>
      <c r="L25" s="17"/>
      <c r="M25" s="17">
        <v>1</v>
      </c>
      <c r="N25" s="17">
        <v>284.98</v>
      </c>
      <c r="O25" s="17"/>
      <c r="P25" s="17"/>
      <c r="Q25" s="17"/>
      <c r="R25" s="17"/>
      <c r="S25" s="17"/>
      <c r="T25" s="17"/>
      <c r="U25" s="17">
        <v>10</v>
      </c>
      <c r="V25" s="17">
        <v>3972.56</v>
      </c>
      <c r="W25" s="17">
        <v>3</v>
      </c>
      <c r="X25" s="17">
        <v>1954.05</v>
      </c>
      <c r="Y25" s="17">
        <v>2</v>
      </c>
      <c r="Z25" s="17">
        <v>350</v>
      </c>
      <c r="AA25" s="55">
        <f t="shared" si="4"/>
        <v>20</v>
      </c>
      <c r="AB25" s="55">
        <f t="shared" si="5"/>
        <v>7567.69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/>
      <c r="J26" s="8"/>
      <c r="K26" s="4"/>
      <c r="L26" s="4"/>
      <c r="M26" s="4">
        <v>1</v>
      </c>
      <c r="N26" s="4">
        <v>1724.92</v>
      </c>
      <c r="O26" s="4">
        <v>1</v>
      </c>
      <c r="P26" s="4">
        <v>475.33</v>
      </c>
      <c r="Q26" s="4"/>
      <c r="R26" s="4"/>
      <c r="S26" s="4"/>
      <c r="T26" s="4"/>
      <c r="U26" s="4">
        <v>1</v>
      </c>
      <c r="V26" s="4">
        <v>681.93</v>
      </c>
      <c r="W26" s="4"/>
      <c r="X26" s="4"/>
      <c r="Y26" s="4"/>
      <c r="Z26" s="4"/>
      <c r="AA26" s="55">
        <f t="shared" si="4"/>
        <v>3</v>
      </c>
      <c r="AB26" s="55">
        <f t="shared" si="5"/>
        <v>2882.18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7</v>
      </c>
      <c r="D27" s="65">
        <f t="shared" si="6"/>
        <v>2193.64</v>
      </c>
      <c r="E27" s="29">
        <f t="shared" si="6"/>
        <v>1</v>
      </c>
      <c r="F27" s="65">
        <f t="shared" si="6"/>
        <v>197.9</v>
      </c>
      <c r="G27" s="29">
        <f t="shared" si="6"/>
        <v>5</v>
      </c>
      <c r="H27" s="65">
        <f t="shared" si="6"/>
        <v>1426.97</v>
      </c>
      <c r="I27" s="29">
        <f t="shared" si="6"/>
        <v>5</v>
      </c>
      <c r="J27" s="65">
        <f t="shared" si="6"/>
        <v>1978.09</v>
      </c>
      <c r="K27" s="70">
        <f t="shared" si="6"/>
        <v>3</v>
      </c>
      <c r="L27" s="78">
        <f t="shared" si="6"/>
        <v>1224.4000000000001</v>
      </c>
      <c r="M27" s="70">
        <f t="shared" si="6"/>
        <v>7</v>
      </c>
      <c r="N27" s="78">
        <f t="shared" si="6"/>
        <v>3790.9</v>
      </c>
      <c r="O27" s="70">
        <f t="shared" si="6"/>
        <v>7</v>
      </c>
      <c r="P27" s="78">
        <f t="shared" si="6"/>
        <v>3293.0499999999997</v>
      </c>
      <c r="Q27" s="70">
        <f t="shared" si="6"/>
        <v>4</v>
      </c>
      <c r="R27" s="78">
        <f t="shared" si="6"/>
        <v>1399.44</v>
      </c>
      <c r="S27" s="70">
        <f t="shared" si="6"/>
        <v>4</v>
      </c>
      <c r="T27" s="78">
        <f t="shared" si="6"/>
        <v>1978.93</v>
      </c>
      <c r="U27" s="70">
        <f t="shared" si="6"/>
        <v>19</v>
      </c>
      <c r="V27" s="78">
        <f t="shared" si="6"/>
        <v>8206.0499999999993</v>
      </c>
      <c r="W27" s="70">
        <f t="shared" si="6"/>
        <v>7</v>
      </c>
      <c r="X27" s="78">
        <f t="shared" si="6"/>
        <v>3047.35</v>
      </c>
      <c r="Y27" s="70">
        <f t="shared" si="6"/>
        <v>7</v>
      </c>
      <c r="Z27" s="78">
        <f t="shared" si="6"/>
        <v>2461.44</v>
      </c>
      <c r="AA27" s="58">
        <f t="shared" si="6"/>
        <v>76</v>
      </c>
      <c r="AB27" s="59">
        <f t="shared" si="6"/>
        <v>31198.159999999996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ht="12" customHeight="1" x14ac:dyDescent="0.2">
      <c r="A29" s="25" t="s">
        <v>94</v>
      </c>
      <c r="C29" s="67">
        <f t="shared" ref="C29:AB29" si="7">C18+C27</f>
        <v>98</v>
      </c>
      <c r="D29" s="79">
        <f t="shared" si="7"/>
        <v>4037.14</v>
      </c>
      <c r="E29" s="67">
        <f t="shared" si="7"/>
        <v>52</v>
      </c>
      <c r="F29" s="79">
        <f t="shared" si="7"/>
        <v>1592.13</v>
      </c>
      <c r="G29" s="67">
        <f t="shared" si="7"/>
        <v>40</v>
      </c>
      <c r="H29" s="79">
        <f t="shared" si="7"/>
        <v>2342.12</v>
      </c>
      <c r="I29" s="67">
        <f t="shared" si="7"/>
        <v>42</v>
      </c>
      <c r="J29" s="79">
        <f t="shared" si="7"/>
        <v>2908.2</v>
      </c>
      <c r="K29" s="67">
        <f t="shared" si="7"/>
        <v>63</v>
      </c>
      <c r="L29" s="79">
        <f t="shared" si="7"/>
        <v>3100.34</v>
      </c>
      <c r="M29" s="67">
        <f t="shared" si="7"/>
        <v>49</v>
      </c>
      <c r="N29" s="79">
        <f t="shared" si="7"/>
        <v>5079.6000000000004</v>
      </c>
      <c r="O29" s="67">
        <f t="shared" si="7"/>
        <v>63</v>
      </c>
      <c r="P29" s="79">
        <f t="shared" si="7"/>
        <v>4877.2199999999993</v>
      </c>
      <c r="Q29" s="67">
        <f t="shared" si="7"/>
        <v>63</v>
      </c>
      <c r="R29" s="79">
        <f t="shared" si="7"/>
        <v>3051.58</v>
      </c>
      <c r="S29" s="67">
        <f t="shared" si="7"/>
        <v>57</v>
      </c>
      <c r="T29" s="79">
        <f t="shared" si="7"/>
        <v>3500.42</v>
      </c>
      <c r="U29" s="67">
        <f t="shared" si="7"/>
        <v>48</v>
      </c>
      <c r="V29" s="79">
        <f t="shared" si="7"/>
        <v>8925.8799999999992</v>
      </c>
      <c r="W29" s="67">
        <f t="shared" si="7"/>
        <v>57</v>
      </c>
      <c r="X29" s="79">
        <f t="shared" si="7"/>
        <v>4536.0599999999995</v>
      </c>
      <c r="Y29" s="67">
        <f t="shared" si="7"/>
        <v>45</v>
      </c>
      <c r="Z29" s="79">
        <f t="shared" si="7"/>
        <v>3901.84</v>
      </c>
      <c r="AA29" s="136">
        <f t="shared" si="7"/>
        <v>677</v>
      </c>
      <c r="AB29" s="137">
        <f t="shared" si="7"/>
        <v>47852.53</v>
      </c>
    </row>
    <row r="30" spans="1:30" ht="12" customHeight="1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" customHeight="1" x14ac:dyDescent="0.2">
      <c r="A31" s="25" t="s">
        <v>101</v>
      </c>
      <c r="B31" s="66"/>
      <c r="C31" s="66"/>
      <c r="D31" s="93">
        <v>42643.07</v>
      </c>
      <c r="E31" s="66"/>
      <c r="F31" s="93">
        <v>38544.660000000003</v>
      </c>
      <c r="G31" s="66"/>
      <c r="H31" s="93">
        <v>27132.2</v>
      </c>
      <c r="I31" s="66"/>
      <c r="J31" s="93">
        <v>30732.45</v>
      </c>
      <c r="K31" s="66"/>
      <c r="L31" s="93">
        <v>42805.13</v>
      </c>
      <c r="M31" s="66"/>
      <c r="N31" s="93">
        <v>32739.9</v>
      </c>
      <c r="O31" s="66"/>
      <c r="P31" s="93">
        <v>37502.620000000003</v>
      </c>
      <c r="Q31" s="66"/>
      <c r="R31" s="93">
        <v>39732.14</v>
      </c>
      <c r="S31" s="66"/>
      <c r="T31" s="93">
        <v>37592.769999999997</v>
      </c>
      <c r="U31" s="66"/>
      <c r="V31" s="93">
        <v>21325.59</v>
      </c>
      <c r="W31" s="66"/>
      <c r="X31" s="93">
        <v>29772.71</v>
      </c>
      <c r="Y31" s="66"/>
      <c r="Z31" s="93">
        <v>23636.92</v>
      </c>
      <c r="AA31" s="91"/>
      <c r="AB31" s="64">
        <f>D31+F31+H31+J31+L31+N31+P31+R31+T31+V31+X31+Z31</f>
        <v>404160.16000000003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9.4672827261264261E-2</v>
      </c>
      <c r="E32" s="30"/>
      <c r="F32" s="119">
        <f t="shared" ref="F32" si="8">F29/F31</f>
        <v>4.1306110885398907E-2</v>
      </c>
      <c r="G32" s="30"/>
      <c r="H32" s="119">
        <f t="shared" ref="H32" si="9">H29/H31</f>
        <v>8.6322524528051531E-2</v>
      </c>
      <c r="I32" s="30"/>
      <c r="J32" s="119">
        <f t="shared" ref="J32" si="10">J29/J31</f>
        <v>9.4629617879472661E-2</v>
      </c>
      <c r="K32" s="30"/>
      <c r="L32" s="119">
        <f t="shared" ref="L32" si="11">L29/L31</f>
        <v>7.2429169120617087E-2</v>
      </c>
      <c r="M32" s="30"/>
      <c r="N32" s="119">
        <f t="shared" ref="N32" si="12">N29/N31</f>
        <v>0.15515013790512494</v>
      </c>
      <c r="O32" s="30"/>
      <c r="P32" s="119">
        <f>P29/P31</f>
        <v>0.1300501138320469</v>
      </c>
      <c r="Q32" s="30"/>
      <c r="R32" s="119">
        <f t="shared" ref="R32" si="13">R29/R31</f>
        <v>7.6803816758926155E-2</v>
      </c>
      <c r="S32" s="30"/>
      <c r="T32" s="119">
        <f t="shared" ref="T32" si="14">T29/T31</f>
        <v>9.3114181264110099E-2</v>
      </c>
      <c r="U32" s="30"/>
      <c r="V32" s="119">
        <f t="shared" ref="V32" si="15">V29/V31</f>
        <v>0.41855254649461043</v>
      </c>
      <c r="W32" s="30"/>
      <c r="X32" s="119">
        <f t="shared" ref="X32" si="16">X29/X31</f>
        <v>0.15235630213037374</v>
      </c>
      <c r="Y32" s="30"/>
      <c r="Z32" s="119">
        <f t="shared" ref="Z32" si="17">Z29/Z31</f>
        <v>0.16507396056677437</v>
      </c>
      <c r="AA32" s="138"/>
      <c r="AB32" s="139">
        <f>AB29/AB31</f>
        <v>0.11839991848775989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40</v>
      </c>
      <c r="P35" s="129">
        <v>92</v>
      </c>
      <c r="Q35" s="17">
        <v>31</v>
      </c>
      <c r="R35" s="129">
        <v>370</v>
      </c>
      <c r="S35" s="17">
        <v>34</v>
      </c>
      <c r="T35" s="129">
        <v>174</v>
      </c>
      <c r="U35" s="17">
        <v>20</v>
      </c>
      <c r="V35" s="129">
        <v>0</v>
      </c>
      <c r="W35" s="17">
        <v>19</v>
      </c>
      <c r="X35" s="129">
        <v>0</v>
      </c>
      <c r="Y35" s="17">
        <v>28</v>
      </c>
      <c r="Z35" s="129">
        <v>56</v>
      </c>
      <c r="AA35" s="55">
        <f t="shared" ref="AA35:AA36" si="18">C35+E35+G35+I35+K35+M35+O35+Q35+S35+U35+W35+Y35</f>
        <v>172</v>
      </c>
      <c r="AB35" s="131">
        <f t="shared" ref="AB35:AB36" si="19">D35+F35+H35+J35+L35+N35+P35+R35+T35+V35+X35+Z35</f>
        <v>692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3</v>
      </c>
      <c r="P36" s="130">
        <v>0</v>
      </c>
      <c r="Q36" s="103">
        <v>4</v>
      </c>
      <c r="R36" s="130">
        <v>1</v>
      </c>
      <c r="S36" s="103">
        <v>7</v>
      </c>
      <c r="T36" s="130">
        <v>30.15</v>
      </c>
      <c r="U36" s="103">
        <v>5</v>
      </c>
      <c r="V36" s="130">
        <v>0</v>
      </c>
      <c r="W36" s="103">
        <v>1</v>
      </c>
      <c r="X36" s="130">
        <v>0</v>
      </c>
      <c r="Y36" s="103">
        <v>4</v>
      </c>
      <c r="Z36" s="130">
        <v>0</v>
      </c>
      <c r="AA36" s="55">
        <f t="shared" si="18"/>
        <v>24</v>
      </c>
      <c r="AB36" s="131">
        <f t="shared" si="19"/>
        <v>31.15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0">SUM(O35:O36)</f>
        <v>43</v>
      </c>
      <c r="P37" s="132">
        <f t="shared" si="20"/>
        <v>92</v>
      </c>
      <c r="Q37" s="71">
        <f t="shared" si="20"/>
        <v>35</v>
      </c>
      <c r="R37" s="132">
        <f t="shared" si="20"/>
        <v>371</v>
      </c>
      <c r="S37" s="71">
        <f t="shared" si="20"/>
        <v>41</v>
      </c>
      <c r="T37" s="132">
        <f t="shared" si="20"/>
        <v>204.15</v>
      </c>
      <c r="U37" s="71">
        <f t="shared" si="20"/>
        <v>25</v>
      </c>
      <c r="V37" s="132">
        <f t="shared" si="20"/>
        <v>0</v>
      </c>
      <c r="W37" s="71">
        <f t="shared" si="20"/>
        <v>20</v>
      </c>
      <c r="X37" s="132">
        <f t="shared" si="20"/>
        <v>0</v>
      </c>
      <c r="Y37" s="71">
        <f t="shared" si="20"/>
        <v>32</v>
      </c>
      <c r="Z37" s="132">
        <f t="shared" si="20"/>
        <v>56</v>
      </c>
      <c r="AA37" s="58">
        <f t="shared" si="20"/>
        <v>196</v>
      </c>
      <c r="AB37" s="59">
        <f t="shared" si="20"/>
        <v>723.15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2698.7999999999997</v>
      </c>
      <c r="E39" s="77"/>
      <c r="F39" s="128">
        <f>F18+F27+F37-F9</f>
        <v>370.08000000000015</v>
      </c>
      <c r="G39" s="77"/>
      <c r="H39" s="128">
        <f>H18+H27+38-H9</f>
        <v>1530.6999999999998</v>
      </c>
      <c r="I39" s="77"/>
      <c r="J39" s="128">
        <f>J18+J27+J37-J9</f>
        <v>2048.8799999999997</v>
      </c>
      <c r="K39" s="77"/>
      <c r="L39" s="128">
        <f>L18+L27+L37-L9</f>
        <v>2027.98</v>
      </c>
      <c r="M39" s="77"/>
      <c r="N39" s="128">
        <f>N18+N27+N37-N9</f>
        <v>4217.18</v>
      </c>
      <c r="O39" s="77"/>
      <c r="P39" s="128">
        <f>P18+P27+P37-P9</f>
        <v>3931.1899999999996</v>
      </c>
      <c r="Q39" s="77"/>
      <c r="R39" s="128">
        <f>R18+R27+R37-R9</f>
        <v>2353.0099999999998</v>
      </c>
      <c r="S39" s="77"/>
      <c r="T39" s="128">
        <f>T18+T27+T37-T9</f>
        <v>2783.7000000000003</v>
      </c>
      <c r="U39" s="77"/>
      <c r="V39" s="128">
        <f>V18+V27+V37-V9</f>
        <v>8094.7999999999993</v>
      </c>
      <c r="W39" s="77"/>
      <c r="X39" s="128">
        <f>X18+X27+X37-X9</f>
        <v>3799.2799999999997</v>
      </c>
      <c r="Y39" s="77"/>
      <c r="Z39" s="128">
        <f>Z18+Z27+Z37-Z9</f>
        <v>3290.12</v>
      </c>
      <c r="AA39" s="77"/>
      <c r="AB39" s="128">
        <f>AB18+AB27+AB37-AB9</f>
        <v>37107.72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AA3:AB3"/>
    <mergeCell ref="S3:T3"/>
    <mergeCell ref="U3:V3"/>
    <mergeCell ref="W3:X3"/>
    <mergeCell ref="Y3:Z3"/>
    <mergeCell ref="M3:N3"/>
    <mergeCell ref="O3:P3"/>
    <mergeCell ref="Q3:R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2" orientation="landscape" horizontalDpi="200" verticalDpi="200" r:id="rId1"/>
  <headerFooter alignWithMargins="0">
    <oddFooter>&amp;L&amp;F&amp;RPrepared by Kathy Adair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44"/>
  <sheetViews>
    <sheetView zoomScaleNormal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5703125" customWidth="1"/>
    <col min="3" max="3" width="5.7109375" style="1" customWidth="1"/>
    <col min="4" max="4" width="8.140625" style="1" bestFit="1" customWidth="1"/>
    <col min="5" max="5" width="5.7109375" style="1" customWidth="1"/>
    <col min="6" max="6" width="8.140625" style="1" bestFit="1" customWidth="1"/>
    <col min="7" max="7" width="5.7109375" style="1" customWidth="1"/>
    <col min="8" max="8" width="8.2851562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customWidth="1"/>
    <col min="13" max="13" width="5.7109375" style="1" customWidth="1"/>
    <col min="14" max="14" width="8.140625" style="1" bestFit="1" customWidth="1"/>
    <col min="15" max="15" width="5.7109375" style="1" customWidth="1"/>
    <col min="16" max="16" width="8.140625" style="1" customWidth="1"/>
    <col min="17" max="17" width="4" style="1" customWidth="1"/>
    <col min="18" max="18" width="8.140625" style="1" bestFit="1" customWidth="1"/>
    <col min="19" max="19" width="4" style="1" customWidth="1"/>
    <col min="20" max="20" width="9.7109375" style="1" customWidth="1"/>
    <col min="21" max="21" width="3.42578125" style="1" customWidth="1"/>
    <col min="22" max="22" width="8.140625" style="1" bestFit="1" customWidth="1"/>
    <col min="23" max="23" width="3.42578125" style="1" customWidth="1"/>
    <col min="24" max="24" width="8.140625" style="1" bestFit="1" customWidth="1"/>
    <col min="25" max="25" width="3.140625" style="1" customWidth="1"/>
    <col min="26" max="26" width="8.140625" style="1" bestFit="1" customWidth="1"/>
    <col min="27" max="27" width="5.7109375" style="3" bestFit="1" customWidth="1"/>
    <col min="28" max="28" width="9.140625" style="3" bestFit="1" customWidth="1"/>
  </cols>
  <sheetData>
    <row r="1" spans="1:28" x14ac:dyDescent="0.2">
      <c r="A1" t="s">
        <v>38</v>
      </c>
      <c r="C1" s="1" t="s">
        <v>36</v>
      </c>
    </row>
    <row r="2" spans="1:28" x14ac:dyDescent="0.2">
      <c r="A2" t="s">
        <v>22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99</v>
      </c>
      <c r="E6" s="8">
        <v>102</v>
      </c>
      <c r="G6" s="8">
        <v>131</v>
      </c>
      <c r="I6" s="8">
        <v>90</v>
      </c>
      <c r="K6" s="8">
        <v>88</v>
      </c>
      <c r="M6" s="8">
        <v>72</v>
      </c>
      <c r="O6" s="8">
        <v>112</v>
      </c>
      <c r="Q6" s="8">
        <v>98</v>
      </c>
      <c r="S6" s="8">
        <v>84</v>
      </c>
      <c r="U6" s="8">
        <v>91</v>
      </c>
      <c r="W6" s="6">
        <v>66</v>
      </c>
      <c r="Y6" s="8">
        <v>51</v>
      </c>
      <c r="AA6" s="54">
        <f>C6+E6+G6+I6+K6+M6+O6+Q6+S6+U6+W6+Y6</f>
        <v>1084</v>
      </c>
      <c r="AB6" s="53"/>
    </row>
    <row r="7" spans="1:28" ht="13.5" thickTop="1" x14ac:dyDescent="0.2">
      <c r="B7" t="s">
        <v>15</v>
      </c>
      <c r="D7" s="4">
        <v>1003.78</v>
      </c>
      <c r="F7" s="4">
        <v>888.84</v>
      </c>
      <c r="H7" s="4">
        <v>1510.65</v>
      </c>
      <c r="J7" s="4">
        <v>891.82</v>
      </c>
      <c r="L7" s="4">
        <v>811.72</v>
      </c>
      <c r="N7" s="4">
        <v>604.52</v>
      </c>
      <c r="P7" s="4">
        <v>1076.7</v>
      </c>
      <c r="R7" s="4">
        <v>971.21</v>
      </c>
      <c r="T7" s="4">
        <v>800.07</v>
      </c>
      <c r="V7" s="4">
        <v>858.87</v>
      </c>
      <c r="X7" s="4">
        <v>620.16</v>
      </c>
      <c r="Z7" s="4">
        <v>466.31</v>
      </c>
      <c r="AA7" s="53"/>
      <c r="AB7" s="55">
        <f>D7+F7+H7+J7+L7+N7+P7+R7+T7+V7+X7+Z7</f>
        <v>10504.65</v>
      </c>
    </row>
    <row r="8" spans="1:28" x14ac:dyDescent="0.2">
      <c r="B8" t="s">
        <v>16</v>
      </c>
      <c r="D8" s="6">
        <v>202.8</v>
      </c>
      <c r="F8" s="6">
        <v>204</v>
      </c>
      <c r="H8" s="6">
        <v>262</v>
      </c>
      <c r="J8" s="6">
        <v>135.5</v>
      </c>
      <c r="L8" s="6">
        <v>132</v>
      </c>
      <c r="N8" s="6">
        <v>108</v>
      </c>
      <c r="P8" s="6">
        <v>168</v>
      </c>
      <c r="R8" s="6">
        <v>147</v>
      </c>
      <c r="T8" s="6">
        <v>126</v>
      </c>
      <c r="V8" s="6">
        <v>136.5</v>
      </c>
      <c r="X8" s="6">
        <v>99</v>
      </c>
      <c r="Z8" s="6">
        <v>76.5</v>
      </c>
      <c r="AA8" s="53"/>
      <c r="AB8" s="57">
        <f>D8+F8+H8+J8+L8+N8+P8+R8+T8+V8+X8+Z8</f>
        <v>1797.3</v>
      </c>
    </row>
    <row r="9" spans="1:28" ht="13.5" thickBot="1" x14ac:dyDescent="0.25">
      <c r="A9" s="28"/>
      <c r="B9" s="38" t="s">
        <v>41</v>
      </c>
      <c r="C9" s="9"/>
      <c r="D9" s="65">
        <f>SUM(D7:D8)</f>
        <v>1206.58</v>
      </c>
      <c r="E9" s="9"/>
      <c r="F9" s="65">
        <f>SUM(F7:F8)</f>
        <v>1092.8400000000001</v>
      </c>
      <c r="G9" s="9"/>
      <c r="H9" s="65">
        <f>SUM(H7:H8)</f>
        <v>1772.65</v>
      </c>
      <c r="I9" s="9"/>
      <c r="J9" s="65">
        <f>SUM(J7:J8)</f>
        <v>1027.3200000000002</v>
      </c>
      <c r="K9" s="9"/>
      <c r="L9" s="65">
        <f>SUM(L7:L8)</f>
        <v>943.72</v>
      </c>
      <c r="M9" s="9"/>
      <c r="N9" s="65">
        <f>SUM(N7:N8)</f>
        <v>712.52</v>
      </c>
      <c r="O9" s="9"/>
      <c r="P9" s="65">
        <f>SUM(P7:P8)</f>
        <v>1244.7</v>
      </c>
      <c r="Q9" s="9"/>
      <c r="R9" s="65">
        <f>SUM(R7:R8)</f>
        <v>1118.21</v>
      </c>
      <c r="S9" s="9"/>
      <c r="T9" s="65">
        <f>SUM(T7:T8)</f>
        <v>926.07</v>
      </c>
      <c r="U9" s="9"/>
      <c r="V9" s="65">
        <f>SUM(V7:V8)</f>
        <v>995.37</v>
      </c>
      <c r="W9" s="9"/>
      <c r="X9" s="65">
        <f>SUM(X7:X8)</f>
        <v>719.16</v>
      </c>
      <c r="Y9" s="9"/>
      <c r="Z9" s="65">
        <f>SUM(Z7:Z8)</f>
        <v>542.80999999999995</v>
      </c>
      <c r="AA9" s="54"/>
      <c r="AB9" s="63">
        <f>SUM(AB7:AB8)</f>
        <v>12301.949999999999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56</v>
      </c>
      <c r="D12" s="4">
        <v>1742.08</v>
      </c>
      <c r="E12" s="4">
        <v>44</v>
      </c>
      <c r="F12" s="4">
        <v>1082.4100000000001</v>
      </c>
      <c r="G12" s="4">
        <v>28</v>
      </c>
      <c r="H12" s="4">
        <v>816.75</v>
      </c>
      <c r="I12" s="4">
        <v>25</v>
      </c>
      <c r="J12" s="4">
        <v>550.20000000000005</v>
      </c>
      <c r="K12" s="4">
        <v>57</v>
      </c>
      <c r="L12" s="4">
        <v>1124.02</v>
      </c>
      <c r="M12" s="4">
        <v>40</v>
      </c>
      <c r="N12" s="4">
        <v>1108.8399999999999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250</v>
      </c>
      <c r="AB12" s="55">
        <f t="shared" si="0"/>
        <v>6424.2999999999993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53</v>
      </c>
      <c r="P13" s="4">
        <v>1330.63</v>
      </c>
      <c r="Q13" s="4">
        <v>39</v>
      </c>
      <c r="R13" s="4">
        <v>967.44</v>
      </c>
      <c r="S13" s="4">
        <v>49</v>
      </c>
      <c r="T13" s="4">
        <v>1249.49</v>
      </c>
      <c r="U13" s="4">
        <v>37</v>
      </c>
      <c r="V13" s="4">
        <v>930.3</v>
      </c>
      <c r="W13" s="4">
        <v>32</v>
      </c>
      <c r="X13" s="4">
        <v>740.34</v>
      </c>
      <c r="Y13" s="4">
        <v>27</v>
      </c>
      <c r="Z13" s="4">
        <v>708.4</v>
      </c>
      <c r="AA13" s="55">
        <f t="shared" si="0"/>
        <v>237</v>
      </c>
      <c r="AB13" s="55">
        <f t="shared" si="0"/>
        <v>5926.6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2</v>
      </c>
      <c r="P14" s="4">
        <v>11.88</v>
      </c>
      <c r="Q14" s="4">
        <v>5</v>
      </c>
      <c r="R14" s="4">
        <v>37.200000000000003</v>
      </c>
      <c r="S14" s="4">
        <v>1</v>
      </c>
      <c r="T14" s="4">
        <v>5</v>
      </c>
      <c r="U14" s="4"/>
      <c r="V14" s="4"/>
      <c r="W14" s="4"/>
      <c r="X14" s="4"/>
      <c r="Y14" s="4">
        <v>1</v>
      </c>
      <c r="Z14" s="4">
        <v>17</v>
      </c>
      <c r="AA14" s="55">
        <f t="shared" si="0"/>
        <v>9</v>
      </c>
      <c r="AB14" s="55">
        <f t="shared" si="0"/>
        <v>71.080000000000013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4</v>
      </c>
      <c r="P15" s="4">
        <v>282</v>
      </c>
      <c r="Q15" s="4">
        <v>2</v>
      </c>
      <c r="R15" s="4">
        <v>112</v>
      </c>
      <c r="S15" s="4">
        <v>4</v>
      </c>
      <c r="T15" s="4">
        <v>294.8</v>
      </c>
      <c r="U15" s="4">
        <v>6</v>
      </c>
      <c r="V15" s="4">
        <v>534</v>
      </c>
      <c r="W15" s="4">
        <v>5</v>
      </c>
      <c r="X15" s="4">
        <v>325</v>
      </c>
      <c r="Y15" s="4">
        <v>3</v>
      </c>
      <c r="Z15" s="4">
        <v>450</v>
      </c>
      <c r="AA15" s="55">
        <f t="shared" si="0"/>
        <v>24</v>
      </c>
      <c r="AB15" s="55">
        <f t="shared" si="0"/>
        <v>1997.8</v>
      </c>
    </row>
    <row r="16" spans="1:28" x14ac:dyDescent="0.2">
      <c r="B16" s="24" t="s">
        <v>92</v>
      </c>
      <c r="C16" s="4">
        <v>16</v>
      </c>
      <c r="D16" s="4">
        <v>870</v>
      </c>
      <c r="E16" s="4">
        <v>13</v>
      </c>
      <c r="F16" s="4">
        <v>1720</v>
      </c>
      <c r="G16" s="4">
        <v>3</v>
      </c>
      <c r="H16" s="4">
        <v>158</v>
      </c>
      <c r="I16" s="4">
        <v>6</v>
      </c>
      <c r="J16" s="4">
        <v>244</v>
      </c>
      <c r="K16" s="4">
        <v>2</v>
      </c>
      <c r="L16" s="4">
        <v>132</v>
      </c>
      <c r="M16" s="4">
        <v>3</v>
      </c>
      <c r="N16" s="4">
        <v>90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43</v>
      </c>
      <c r="AB16" s="55">
        <f t="shared" si="0"/>
        <v>3214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5</v>
      </c>
      <c r="P17" s="8">
        <v>98</v>
      </c>
      <c r="Q17" s="8">
        <v>2</v>
      </c>
      <c r="R17" s="8">
        <v>47</v>
      </c>
      <c r="S17" s="8">
        <v>1</v>
      </c>
      <c r="T17" s="8">
        <v>32</v>
      </c>
      <c r="U17" s="8">
        <v>3</v>
      </c>
      <c r="V17" s="8">
        <v>26</v>
      </c>
      <c r="W17" s="8">
        <v>1</v>
      </c>
      <c r="X17" s="8">
        <v>0</v>
      </c>
      <c r="Y17" s="8"/>
      <c r="Z17" s="8"/>
      <c r="AA17" s="55">
        <f t="shared" si="0"/>
        <v>12</v>
      </c>
      <c r="AB17" s="55">
        <f t="shared" si="0"/>
        <v>203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72</v>
      </c>
      <c r="D18" s="65">
        <f>SUM(D12:D17)</f>
        <v>2612.08</v>
      </c>
      <c r="E18" s="29">
        <f t="shared" si="1"/>
        <v>57</v>
      </c>
      <c r="F18" s="65">
        <f t="shared" si="1"/>
        <v>2802.41</v>
      </c>
      <c r="G18" s="29">
        <f t="shared" si="1"/>
        <v>31</v>
      </c>
      <c r="H18" s="65">
        <f t="shared" si="1"/>
        <v>974.75</v>
      </c>
      <c r="I18" s="29">
        <f t="shared" si="1"/>
        <v>31</v>
      </c>
      <c r="J18" s="65">
        <f t="shared" si="1"/>
        <v>794.2</v>
      </c>
      <c r="K18" s="29">
        <f t="shared" si="1"/>
        <v>59</v>
      </c>
      <c r="L18" s="65">
        <f t="shared" si="1"/>
        <v>1256.02</v>
      </c>
      <c r="M18" s="29">
        <f t="shared" si="1"/>
        <v>43</v>
      </c>
      <c r="N18" s="65">
        <f t="shared" si="1"/>
        <v>1198.8399999999999</v>
      </c>
      <c r="O18" s="29">
        <f t="shared" si="1"/>
        <v>64</v>
      </c>
      <c r="P18" s="65">
        <f t="shared" si="1"/>
        <v>1722.5100000000002</v>
      </c>
      <c r="Q18" s="29">
        <f t="shared" si="1"/>
        <v>48</v>
      </c>
      <c r="R18" s="65">
        <f t="shared" si="1"/>
        <v>1163.6400000000001</v>
      </c>
      <c r="S18" s="29">
        <f t="shared" si="1"/>
        <v>55</v>
      </c>
      <c r="T18" s="65">
        <f t="shared" si="1"/>
        <v>1581.29</v>
      </c>
      <c r="U18" s="29">
        <f t="shared" si="1"/>
        <v>46</v>
      </c>
      <c r="V18" s="65">
        <f t="shared" si="1"/>
        <v>1490.3</v>
      </c>
      <c r="W18" s="29">
        <f t="shared" si="1"/>
        <v>38</v>
      </c>
      <c r="X18" s="65">
        <f t="shared" si="1"/>
        <v>1065.3400000000001</v>
      </c>
      <c r="Y18" s="29">
        <f t="shared" si="1"/>
        <v>31</v>
      </c>
      <c r="Z18" s="65">
        <f t="shared" si="1"/>
        <v>1175.4000000000001</v>
      </c>
      <c r="AA18" s="58">
        <f t="shared" si="1"/>
        <v>575</v>
      </c>
      <c r="AB18" s="59">
        <f t="shared" si="1"/>
        <v>17836.78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>
        <v>36</v>
      </c>
      <c r="H21" s="17">
        <v>6004.8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36</v>
      </c>
      <c r="AB21" s="55">
        <f t="shared" ref="AB21:AB23" si="3">D21+F21+H21+J21+L21+N21+P21+R21+T21+V21+X21+Z21</f>
        <v>6004.8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>
        <v>5</v>
      </c>
      <c r="D24" s="17">
        <v>1500.6</v>
      </c>
      <c r="E24" s="17">
        <v>1</v>
      </c>
      <c r="F24" s="23">
        <v>367.6</v>
      </c>
      <c r="G24" s="17">
        <v>6</v>
      </c>
      <c r="H24" s="17">
        <v>2485</v>
      </c>
      <c r="I24" s="17">
        <v>6</v>
      </c>
      <c r="J24" s="17">
        <v>1583.25</v>
      </c>
      <c r="K24" s="17">
        <v>4</v>
      </c>
      <c r="L24" s="17">
        <v>946.9</v>
      </c>
      <c r="M24" s="17">
        <v>2</v>
      </c>
      <c r="N24" s="17">
        <v>575.79999999999995</v>
      </c>
      <c r="O24" s="17">
        <v>6</v>
      </c>
      <c r="P24" s="17">
        <v>2180.1999999999998</v>
      </c>
      <c r="Q24" s="17">
        <v>10</v>
      </c>
      <c r="R24" s="17">
        <v>4679.3999999999996</v>
      </c>
      <c r="S24" s="17">
        <v>1</v>
      </c>
      <c r="T24" s="17">
        <v>250.1</v>
      </c>
      <c r="U24" s="17">
        <v>3</v>
      </c>
      <c r="V24" s="17">
        <v>956.95</v>
      </c>
      <c r="W24" s="17">
        <v>6</v>
      </c>
      <c r="X24" s="17">
        <v>3164.45</v>
      </c>
      <c r="Y24" s="17">
        <v>6</v>
      </c>
      <c r="Z24" s="17">
        <v>1837.02</v>
      </c>
      <c r="AA24" s="55">
        <f t="shared" ref="AA24:AA26" si="4">C24+E24+G24+I24+K24+M24+O24+Q24+S24+U24+W24+Y24</f>
        <v>56</v>
      </c>
      <c r="AB24" s="55">
        <f t="shared" ref="AB24:AB26" si="5">D24+F24+H24+J24+L24+N24+P24+R24+T24+V24+X24+Z24</f>
        <v>20527.27</v>
      </c>
    </row>
    <row r="25" spans="1:30" x14ac:dyDescent="0.2">
      <c r="B25" s="24" t="s">
        <v>51</v>
      </c>
      <c r="C25" s="17"/>
      <c r="D25" s="17"/>
      <c r="E25" s="17">
        <v>1</v>
      </c>
      <c r="F25" s="17">
        <v>335</v>
      </c>
      <c r="G25" s="17">
        <v>2</v>
      </c>
      <c r="H25" s="17">
        <v>664.59</v>
      </c>
      <c r="I25" s="17">
        <v>3</v>
      </c>
      <c r="J25" s="17">
        <v>782.7</v>
      </c>
      <c r="K25" s="17">
        <v>2</v>
      </c>
      <c r="L25" s="17">
        <v>457.29</v>
      </c>
      <c r="M25" s="17"/>
      <c r="N25" s="17"/>
      <c r="O25" s="17">
        <v>1</v>
      </c>
      <c r="P25" s="17">
        <v>257.94</v>
      </c>
      <c r="Q25" s="17">
        <v>2</v>
      </c>
      <c r="R25" s="17">
        <v>1270.96</v>
      </c>
      <c r="S25" s="17"/>
      <c r="T25" s="17"/>
      <c r="U25" s="17">
        <v>1</v>
      </c>
      <c r="V25" s="17">
        <v>242.41</v>
      </c>
      <c r="W25" s="17">
        <v>1</v>
      </c>
      <c r="X25" s="17">
        <v>342.9</v>
      </c>
      <c r="Y25" s="17"/>
      <c r="Z25" s="17"/>
      <c r="AA25" s="55">
        <f t="shared" si="4"/>
        <v>13</v>
      </c>
      <c r="AB25" s="55">
        <f t="shared" si="5"/>
        <v>4353.79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5">
        <f t="shared" si="4"/>
        <v>0</v>
      </c>
      <c r="AB26" s="55">
        <f t="shared" si="5"/>
        <v>0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5</v>
      </c>
      <c r="D27" s="65">
        <f t="shared" si="6"/>
        <v>1500.6</v>
      </c>
      <c r="E27" s="29">
        <f t="shared" si="6"/>
        <v>2</v>
      </c>
      <c r="F27" s="65">
        <f t="shared" si="6"/>
        <v>702.6</v>
      </c>
      <c r="G27" s="29">
        <f t="shared" si="6"/>
        <v>44</v>
      </c>
      <c r="H27" s="65">
        <f t="shared" si="6"/>
        <v>9154.39</v>
      </c>
      <c r="I27" s="29">
        <f t="shared" si="6"/>
        <v>9</v>
      </c>
      <c r="J27" s="65">
        <f t="shared" si="6"/>
        <v>2365.9499999999998</v>
      </c>
      <c r="K27" s="70">
        <f t="shared" si="6"/>
        <v>6</v>
      </c>
      <c r="L27" s="78">
        <f t="shared" si="6"/>
        <v>1404.19</v>
      </c>
      <c r="M27" s="70">
        <f t="shared" si="6"/>
        <v>2</v>
      </c>
      <c r="N27" s="78">
        <f t="shared" si="6"/>
        <v>575.79999999999995</v>
      </c>
      <c r="O27" s="70">
        <f t="shared" si="6"/>
        <v>7</v>
      </c>
      <c r="P27" s="78">
        <f t="shared" si="6"/>
        <v>2438.14</v>
      </c>
      <c r="Q27" s="70">
        <f t="shared" si="6"/>
        <v>12</v>
      </c>
      <c r="R27" s="78">
        <f t="shared" si="6"/>
        <v>5950.36</v>
      </c>
      <c r="S27" s="70">
        <f t="shared" si="6"/>
        <v>1</v>
      </c>
      <c r="T27" s="78">
        <f t="shared" si="6"/>
        <v>250.1</v>
      </c>
      <c r="U27" s="70">
        <f t="shared" si="6"/>
        <v>4</v>
      </c>
      <c r="V27" s="78">
        <f t="shared" si="6"/>
        <v>1199.3600000000001</v>
      </c>
      <c r="W27" s="70">
        <f t="shared" si="6"/>
        <v>7</v>
      </c>
      <c r="X27" s="78">
        <f t="shared" si="6"/>
        <v>3507.35</v>
      </c>
      <c r="Y27" s="70">
        <f t="shared" si="6"/>
        <v>6</v>
      </c>
      <c r="Z27" s="78">
        <f t="shared" si="6"/>
        <v>1837.02</v>
      </c>
      <c r="AA27" s="58">
        <f t="shared" si="6"/>
        <v>105</v>
      </c>
      <c r="AB27" s="59">
        <f t="shared" si="6"/>
        <v>30885.86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77</v>
      </c>
      <c r="D29" s="79">
        <f t="shared" si="7"/>
        <v>4112.68</v>
      </c>
      <c r="E29" s="67">
        <f t="shared" si="7"/>
        <v>59</v>
      </c>
      <c r="F29" s="79">
        <f t="shared" si="7"/>
        <v>3505.0099999999998</v>
      </c>
      <c r="G29" s="67">
        <f t="shared" si="7"/>
        <v>75</v>
      </c>
      <c r="H29" s="79">
        <f t="shared" si="7"/>
        <v>10129.14</v>
      </c>
      <c r="I29" s="67">
        <f t="shared" si="7"/>
        <v>40</v>
      </c>
      <c r="J29" s="79">
        <f t="shared" si="7"/>
        <v>3160.1499999999996</v>
      </c>
      <c r="K29" s="67">
        <f t="shared" si="7"/>
        <v>65</v>
      </c>
      <c r="L29" s="79">
        <f t="shared" si="7"/>
        <v>2660.21</v>
      </c>
      <c r="M29" s="67">
        <f t="shared" si="7"/>
        <v>45</v>
      </c>
      <c r="N29" s="79">
        <f t="shared" si="7"/>
        <v>1774.6399999999999</v>
      </c>
      <c r="O29" s="67">
        <f t="shared" si="7"/>
        <v>71</v>
      </c>
      <c r="P29" s="79">
        <f t="shared" si="7"/>
        <v>4160.6499999999996</v>
      </c>
      <c r="Q29" s="67">
        <f t="shared" si="7"/>
        <v>60</v>
      </c>
      <c r="R29" s="79">
        <f t="shared" si="7"/>
        <v>7114</v>
      </c>
      <c r="S29" s="67">
        <f t="shared" si="7"/>
        <v>56</v>
      </c>
      <c r="T29" s="79">
        <f t="shared" si="7"/>
        <v>1831.3899999999999</v>
      </c>
      <c r="U29" s="67">
        <f t="shared" si="7"/>
        <v>50</v>
      </c>
      <c r="V29" s="79">
        <f t="shared" si="7"/>
        <v>2689.66</v>
      </c>
      <c r="W29" s="67">
        <f t="shared" si="7"/>
        <v>45</v>
      </c>
      <c r="X29" s="79">
        <f t="shared" si="7"/>
        <v>4572.6900000000005</v>
      </c>
      <c r="Y29" s="67">
        <f t="shared" si="7"/>
        <v>37</v>
      </c>
      <c r="Z29" s="79">
        <f t="shared" si="7"/>
        <v>3012.42</v>
      </c>
      <c r="AA29" s="136">
        <f t="shared" si="7"/>
        <v>680</v>
      </c>
      <c r="AB29" s="137">
        <f t="shared" si="7"/>
        <v>48722.64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49559.4</v>
      </c>
      <c r="E31" s="66"/>
      <c r="F31" s="93">
        <v>36743.99</v>
      </c>
      <c r="G31" s="66"/>
      <c r="H31" s="93">
        <v>60317.16</v>
      </c>
      <c r="I31" s="66"/>
      <c r="J31" s="93">
        <v>22399.200000000001</v>
      </c>
      <c r="K31" s="66"/>
      <c r="L31" s="93">
        <v>30835.279999999999</v>
      </c>
      <c r="M31" s="66"/>
      <c r="N31" s="93">
        <v>23892.3</v>
      </c>
      <c r="O31" s="66"/>
      <c r="P31" s="93">
        <v>35433.42</v>
      </c>
      <c r="Q31" s="66"/>
      <c r="R31" s="93">
        <v>33763.64</v>
      </c>
      <c r="S31" s="66"/>
      <c r="T31" s="93">
        <v>30484.57</v>
      </c>
      <c r="U31" s="66"/>
      <c r="V31" s="93">
        <v>29666.63</v>
      </c>
      <c r="W31" s="66"/>
      <c r="X31" s="93">
        <v>23940.59</v>
      </c>
      <c r="Y31" s="66"/>
      <c r="Z31" s="93">
        <v>21261.1</v>
      </c>
      <c r="AA31" s="91"/>
      <c r="AB31" s="64">
        <f>D31+F31+H31+J31+L31+N31+P31+R31+T31+V31+X31+Z31</f>
        <v>398297.28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8.2984862609313273E-2</v>
      </c>
      <c r="E32" s="30"/>
      <c r="F32" s="119">
        <f t="shared" ref="F32" si="8">F29/F31</f>
        <v>9.5390021606254524E-2</v>
      </c>
      <c r="G32" s="30"/>
      <c r="H32" s="119">
        <f t="shared" ref="H32" si="9">H29/H31</f>
        <v>0.16793131506854764</v>
      </c>
      <c r="I32" s="30"/>
      <c r="J32" s="119">
        <f t="shared" ref="J32" si="10">J29/J31</f>
        <v>0.14108316368441728</v>
      </c>
      <c r="K32" s="30"/>
      <c r="L32" s="119">
        <f t="shared" ref="L32" si="11">L29/L31</f>
        <v>8.627163430979061E-2</v>
      </c>
      <c r="M32" s="30"/>
      <c r="N32" s="119">
        <f t="shared" ref="N32" si="12">N29/N31</f>
        <v>7.4276649799307717E-2</v>
      </c>
      <c r="O32" s="30"/>
      <c r="P32" s="119">
        <f>P29/P31</f>
        <v>0.11742163189440928</v>
      </c>
      <c r="Q32" s="30"/>
      <c r="R32" s="119">
        <f t="shared" ref="R32" si="13">R29/R31</f>
        <v>0.21070003115777802</v>
      </c>
      <c r="S32" s="30"/>
      <c r="T32" s="119">
        <f t="shared" ref="T32" si="14">T29/T31</f>
        <v>6.0075966300328326E-2</v>
      </c>
      <c r="U32" s="30"/>
      <c r="V32" s="119">
        <f t="shared" ref="V32" si="15">V29/V31</f>
        <v>9.066280868437028E-2</v>
      </c>
      <c r="W32" s="30"/>
      <c r="X32" s="119">
        <f>X29/X31</f>
        <v>0.19100155844112449</v>
      </c>
      <c r="Y32" s="30"/>
      <c r="Z32" s="119">
        <f>Z29/Z31</f>
        <v>0.14168693059154983</v>
      </c>
      <c r="AA32" s="138"/>
      <c r="AB32" s="139">
        <f>AB29/AB31</f>
        <v>0.12232732294832642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30</v>
      </c>
      <c r="P35" s="129">
        <v>0</v>
      </c>
      <c r="Q35" s="17">
        <v>37</v>
      </c>
      <c r="R35" s="129">
        <v>192</v>
      </c>
      <c r="S35" s="17">
        <v>18</v>
      </c>
      <c r="T35" s="129">
        <v>1</v>
      </c>
      <c r="U35" s="17">
        <v>48</v>
      </c>
      <c r="V35" s="129">
        <v>0</v>
      </c>
      <c r="W35" s="17">
        <v>37</v>
      </c>
      <c r="X35" s="129">
        <v>1038</v>
      </c>
      <c r="Y35" s="17">
        <v>24</v>
      </c>
      <c r="Z35" s="129">
        <v>32.409999999999997</v>
      </c>
      <c r="AA35" s="55">
        <f t="shared" ref="AA35:AA36" si="16">C35+E35+G35+I35+K35+M35+O35+Q35+S35+U35+W35+Y35</f>
        <v>194</v>
      </c>
      <c r="AB35" s="131">
        <f t="shared" ref="AB35:AB36" si="17">D35+F35+H35+J35+L35+N35+P35+R35+T35+V35+X35+Z35</f>
        <v>1263.4100000000001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21</v>
      </c>
      <c r="P36" s="130">
        <v>110.5</v>
      </c>
      <c r="Q36" s="103">
        <v>19</v>
      </c>
      <c r="R36" s="130">
        <v>151.4</v>
      </c>
      <c r="S36" s="103">
        <v>11</v>
      </c>
      <c r="T36" s="130">
        <v>264.04000000000002</v>
      </c>
      <c r="U36" s="103">
        <v>24</v>
      </c>
      <c r="V36" s="130">
        <v>146.04</v>
      </c>
      <c r="W36" s="103">
        <v>20</v>
      </c>
      <c r="X36" s="130">
        <v>136.61000000000001</v>
      </c>
      <c r="Y36" s="103">
        <v>19</v>
      </c>
      <c r="Z36" s="130">
        <v>198.12</v>
      </c>
      <c r="AA36" s="55">
        <f t="shared" si="16"/>
        <v>114</v>
      </c>
      <c r="AB36" s="131">
        <f t="shared" si="17"/>
        <v>1006.71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18">SUM(O35:O36)</f>
        <v>51</v>
      </c>
      <c r="P37" s="132">
        <f t="shared" si="18"/>
        <v>110.5</v>
      </c>
      <c r="Q37" s="71">
        <f t="shared" si="18"/>
        <v>56</v>
      </c>
      <c r="R37" s="132">
        <f t="shared" si="18"/>
        <v>343.4</v>
      </c>
      <c r="S37" s="71">
        <f t="shared" si="18"/>
        <v>29</v>
      </c>
      <c r="T37" s="132">
        <f t="shared" si="18"/>
        <v>265.04000000000002</v>
      </c>
      <c r="U37" s="71">
        <f t="shared" si="18"/>
        <v>72</v>
      </c>
      <c r="V37" s="132">
        <f t="shared" si="18"/>
        <v>146.04</v>
      </c>
      <c r="W37" s="71">
        <f t="shared" si="18"/>
        <v>57</v>
      </c>
      <c r="X37" s="132">
        <f t="shared" si="18"/>
        <v>1174.6100000000001</v>
      </c>
      <c r="Y37" s="71">
        <f t="shared" si="18"/>
        <v>43</v>
      </c>
      <c r="Z37" s="132">
        <f t="shared" si="18"/>
        <v>230.53</v>
      </c>
      <c r="AA37" s="58">
        <f t="shared" si="18"/>
        <v>308</v>
      </c>
      <c r="AB37" s="59">
        <f t="shared" si="18"/>
        <v>2270.12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2906.1000000000004</v>
      </c>
      <c r="E39" s="77"/>
      <c r="F39" s="128">
        <f>F18+F27+F37-F9</f>
        <v>2412.1699999999996</v>
      </c>
      <c r="G39" s="77"/>
      <c r="H39" s="128">
        <f>H18+H27+38-H9</f>
        <v>8394.49</v>
      </c>
      <c r="I39" s="77"/>
      <c r="J39" s="128">
        <f>J18+J27+J37-J9</f>
        <v>2132.8299999999995</v>
      </c>
      <c r="K39" s="77"/>
      <c r="L39" s="128">
        <f>L18+L27+L37-L9</f>
        <v>1716.49</v>
      </c>
      <c r="M39" s="77"/>
      <c r="N39" s="128">
        <f>N18+N27+N37-N9</f>
        <v>1062.1199999999999</v>
      </c>
      <c r="O39" s="77"/>
      <c r="P39" s="128">
        <f>P18+P27+P37-P9</f>
        <v>3026.45</v>
      </c>
      <c r="Q39" s="77"/>
      <c r="R39" s="128">
        <f>R18+R27+R37-R9</f>
        <v>6339.19</v>
      </c>
      <c r="S39" s="77"/>
      <c r="T39" s="128">
        <f>T18+T27+T37-T9</f>
        <v>1170.3599999999997</v>
      </c>
      <c r="U39" s="77"/>
      <c r="V39" s="128">
        <f>V18+V27+V37-V9</f>
        <v>1840.33</v>
      </c>
      <c r="W39" s="77"/>
      <c r="X39" s="128">
        <f>X18+X27+X37-X9</f>
        <v>5028.1400000000012</v>
      </c>
      <c r="Y39" s="77"/>
      <c r="Z39" s="128">
        <f>Z18+Z27+Z37-Z9</f>
        <v>2700.1400000000003</v>
      </c>
      <c r="AA39" s="77"/>
      <c r="AB39" s="128">
        <f>AB18+AB27+AB37-AB9</f>
        <v>38690.810000000005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17" right="0.17" top="1" bottom="1" header="0.5" footer="0.5"/>
  <pageSetup scale="62" orientation="landscape" r:id="rId1"/>
  <headerFooter alignWithMargins="0">
    <oddFooter>&amp;L&amp;F&amp;RPrepared by Kathy Adair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44"/>
  <sheetViews>
    <sheetView zoomScaleNormal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7109375" customWidth="1"/>
    <col min="3" max="3" width="5.7109375" style="1" customWidth="1"/>
    <col min="4" max="4" width="7.140625" style="1" customWidth="1"/>
    <col min="5" max="5" width="5.7109375" style="1" customWidth="1"/>
    <col min="6" max="6" width="8.140625" style="1" bestFit="1" customWidth="1"/>
    <col min="7" max="7" width="5.7109375" style="1" customWidth="1"/>
    <col min="8" max="8" width="7.8554687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7.28515625" style="1" customWidth="1"/>
    <col min="13" max="13" width="5.7109375" style="1" customWidth="1"/>
    <col min="14" max="14" width="7.28515625" style="1" customWidth="1"/>
    <col min="15" max="15" width="6.28515625" style="1" customWidth="1"/>
    <col min="16" max="16" width="8.140625" style="1" bestFit="1" customWidth="1"/>
    <col min="17" max="17" width="6.28515625" style="1" customWidth="1"/>
    <col min="18" max="18" width="7.28515625" style="1" customWidth="1"/>
    <col min="19" max="19" width="6.140625" style="1" customWidth="1"/>
    <col min="20" max="20" width="8.140625" style="1" bestFit="1" customWidth="1"/>
    <col min="21" max="21" width="5.28515625" style="1" customWidth="1"/>
    <col min="22" max="22" width="8.140625" style="1" bestFit="1" customWidth="1"/>
    <col min="23" max="23" width="5.5703125" style="1" customWidth="1"/>
    <col min="24" max="24" width="8.140625" style="1" bestFit="1" customWidth="1"/>
    <col min="25" max="25" width="5.42578125" style="1" customWidth="1"/>
    <col min="26" max="26" width="7.28515625" style="1" customWidth="1"/>
    <col min="27" max="27" width="6.28515625" style="3" customWidth="1"/>
    <col min="28" max="28" width="9.140625" style="3"/>
  </cols>
  <sheetData>
    <row r="1" spans="1:28" x14ac:dyDescent="0.2">
      <c r="A1" t="s">
        <v>38</v>
      </c>
    </row>
    <row r="2" spans="1:28" x14ac:dyDescent="0.2">
      <c r="A2" t="s">
        <v>23</v>
      </c>
    </row>
    <row r="3" spans="1:28" s="31" customFormat="1" x14ac:dyDescent="0.2">
      <c r="A3" s="34" t="s">
        <v>33</v>
      </c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17</v>
      </c>
      <c r="E6" s="8">
        <v>26</v>
      </c>
      <c r="G6" s="8">
        <v>13</v>
      </c>
      <c r="I6" s="8">
        <v>51</v>
      </c>
      <c r="K6" s="8">
        <v>12</v>
      </c>
      <c r="M6" s="8">
        <v>6</v>
      </c>
      <c r="O6" s="8">
        <v>21</v>
      </c>
      <c r="Q6" s="8">
        <v>16</v>
      </c>
      <c r="S6" s="8">
        <v>31</v>
      </c>
      <c r="U6" s="8">
        <v>20</v>
      </c>
      <c r="W6" s="6">
        <v>27</v>
      </c>
      <c r="Y6" s="8">
        <v>11</v>
      </c>
      <c r="AA6" s="54">
        <f>C6+E6+G6+I6+K6+M6+O6+Q6+S6+U6+W6+Y6</f>
        <v>251</v>
      </c>
      <c r="AB6" s="53"/>
    </row>
    <row r="7" spans="1:28" ht="13.5" thickTop="1" x14ac:dyDescent="0.2">
      <c r="B7" t="s">
        <v>15</v>
      </c>
      <c r="D7" s="4">
        <v>148.08000000000001</v>
      </c>
      <c r="F7" s="4">
        <v>605.76</v>
      </c>
      <c r="H7" s="4">
        <v>191.2</v>
      </c>
      <c r="J7" s="4">
        <v>916.78</v>
      </c>
      <c r="L7" s="4">
        <v>193.94</v>
      </c>
      <c r="N7" s="4">
        <v>94.39</v>
      </c>
      <c r="P7" s="4">
        <v>258.52</v>
      </c>
      <c r="R7" s="4">
        <v>223.94</v>
      </c>
      <c r="T7" s="4">
        <v>148.94999999999999</v>
      </c>
      <c r="V7" s="4">
        <v>295.20999999999998</v>
      </c>
      <c r="X7" s="4">
        <v>255.19</v>
      </c>
      <c r="Z7" s="4">
        <v>101.12</v>
      </c>
      <c r="AA7" s="53"/>
      <c r="AB7" s="55">
        <f>D7+F7+H7+J7+L7+N7+P7+R7+T7+V7+X7+Z7</f>
        <v>3433.0799999999995</v>
      </c>
    </row>
    <row r="8" spans="1:28" x14ac:dyDescent="0.2">
      <c r="B8" t="s">
        <v>16</v>
      </c>
      <c r="D8" s="6">
        <v>33</v>
      </c>
      <c r="F8" s="6">
        <v>80.88</v>
      </c>
      <c r="H8" s="6">
        <v>27.2</v>
      </c>
      <c r="J8" s="6">
        <v>59.07</v>
      </c>
      <c r="L8" s="6">
        <v>22.5</v>
      </c>
      <c r="N8" s="6">
        <v>9.24</v>
      </c>
      <c r="P8" s="6">
        <v>31.05</v>
      </c>
      <c r="R8" s="6">
        <v>23.76</v>
      </c>
      <c r="T8" s="6">
        <v>19.43</v>
      </c>
      <c r="V8" s="6">
        <v>30.12</v>
      </c>
      <c r="X8" s="6">
        <v>40.950000000000003</v>
      </c>
      <c r="Z8" s="6">
        <v>16.25</v>
      </c>
      <c r="AA8" s="53"/>
      <c r="AB8" s="57">
        <f>D8+F8+H8+J8+L8+N8+P8+R8+T8+V8+X8+Z8</f>
        <v>393.45</v>
      </c>
    </row>
    <row r="9" spans="1:28" ht="13.5" thickBot="1" x14ac:dyDescent="0.25">
      <c r="A9" s="28"/>
      <c r="B9" s="38" t="s">
        <v>41</v>
      </c>
      <c r="C9" s="9"/>
      <c r="D9" s="65">
        <f>SUM(D7:D8)</f>
        <v>181.08</v>
      </c>
      <c r="E9" s="9"/>
      <c r="F9" s="65">
        <f>SUM(F7:F8)</f>
        <v>686.64</v>
      </c>
      <c r="G9" s="9"/>
      <c r="H9" s="65">
        <f>SUM(H7:H8)</f>
        <v>218.39999999999998</v>
      </c>
      <c r="I9" s="9"/>
      <c r="J9" s="65">
        <f>SUM(J7:J8)</f>
        <v>975.85</v>
      </c>
      <c r="K9" s="9"/>
      <c r="L9" s="65">
        <f>SUM(L7:L8)</f>
        <v>216.44</v>
      </c>
      <c r="M9" s="9"/>
      <c r="N9" s="65">
        <f>SUM(N7:N8)</f>
        <v>103.63</v>
      </c>
      <c r="O9" s="9"/>
      <c r="P9" s="65">
        <f>SUM(P7:P8)</f>
        <v>289.57</v>
      </c>
      <c r="Q9" s="9"/>
      <c r="R9" s="65">
        <f>SUM(R7:R8)</f>
        <v>247.7</v>
      </c>
      <c r="S9" s="9"/>
      <c r="T9" s="65">
        <f>SUM(T7:T8)</f>
        <v>168.38</v>
      </c>
      <c r="U9" s="9"/>
      <c r="V9" s="65">
        <f>SUM(V7:V8)</f>
        <v>325.33</v>
      </c>
      <c r="W9" s="9"/>
      <c r="X9" s="65">
        <f>SUM(X7:X8)</f>
        <v>296.14</v>
      </c>
      <c r="Y9" s="9"/>
      <c r="Z9" s="65">
        <f>SUM(Z7:Z8)</f>
        <v>117.37</v>
      </c>
      <c r="AA9" s="54"/>
      <c r="AB9" s="63">
        <f>SUM(AB7:AB8)</f>
        <v>3826.5299999999993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7</v>
      </c>
      <c r="D12" s="4">
        <v>205.6</v>
      </c>
      <c r="E12" s="4">
        <v>17</v>
      </c>
      <c r="F12" s="4">
        <v>390.16</v>
      </c>
      <c r="G12" s="4">
        <v>6</v>
      </c>
      <c r="H12" s="4">
        <v>157.5</v>
      </c>
      <c r="I12" s="4">
        <v>14</v>
      </c>
      <c r="J12" s="4">
        <v>256.11</v>
      </c>
      <c r="K12" s="4">
        <v>3</v>
      </c>
      <c r="L12" s="4">
        <v>61.11</v>
      </c>
      <c r="M12" s="4">
        <v>4</v>
      </c>
      <c r="N12" s="4">
        <v>87.36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51</v>
      </c>
      <c r="AB12" s="55">
        <f t="shared" si="0"/>
        <v>1157.8399999999999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20</v>
      </c>
      <c r="P13" s="4">
        <v>631.86</v>
      </c>
      <c r="Q13" s="4">
        <v>10</v>
      </c>
      <c r="R13" s="4">
        <v>229.75</v>
      </c>
      <c r="S13" s="4">
        <v>17</v>
      </c>
      <c r="T13" s="4">
        <v>567.08000000000004</v>
      </c>
      <c r="U13" s="4">
        <v>11</v>
      </c>
      <c r="V13" s="4">
        <v>465.26</v>
      </c>
      <c r="W13" s="4">
        <v>18</v>
      </c>
      <c r="X13" s="4">
        <v>585.63</v>
      </c>
      <c r="Y13" s="4">
        <v>7</v>
      </c>
      <c r="Z13" s="4">
        <v>235.51</v>
      </c>
      <c r="AA13" s="55">
        <f t="shared" si="0"/>
        <v>83</v>
      </c>
      <c r="AB13" s="55">
        <f t="shared" si="0"/>
        <v>2715.09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4"/>
      <c r="Q14" s="4"/>
      <c r="R14" s="4"/>
      <c r="S14" s="4">
        <v>2</v>
      </c>
      <c r="T14" s="4">
        <v>18.489999999999998</v>
      </c>
      <c r="U14" s="4"/>
      <c r="V14" s="4"/>
      <c r="W14" s="4"/>
      <c r="X14" s="4"/>
      <c r="Y14" s="4">
        <v>1</v>
      </c>
      <c r="Z14" s="4">
        <v>81.19</v>
      </c>
      <c r="AA14" s="55">
        <f t="shared" si="0"/>
        <v>3</v>
      </c>
      <c r="AB14" s="55">
        <f t="shared" si="0"/>
        <v>99.679999999999993</v>
      </c>
    </row>
    <row r="15" spans="1:28" x14ac:dyDescent="0.2">
      <c r="B15" s="19" t="s">
        <v>85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55">
        <f t="shared" si="0"/>
        <v>0</v>
      </c>
      <c r="AB15" s="55">
        <f t="shared" si="0"/>
        <v>0</v>
      </c>
    </row>
    <row r="16" spans="1:28" x14ac:dyDescent="0.2">
      <c r="B16" s="24" t="s">
        <v>92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0</v>
      </c>
      <c r="AB16" s="55">
        <f t="shared" si="0"/>
        <v>0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55">
        <f t="shared" si="0"/>
        <v>0</v>
      </c>
      <c r="AB17" s="55">
        <f t="shared" si="0"/>
        <v>0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7</v>
      </c>
      <c r="D18" s="65">
        <f>SUM(D12:D17)</f>
        <v>205.6</v>
      </c>
      <c r="E18" s="29">
        <f t="shared" si="1"/>
        <v>17</v>
      </c>
      <c r="F18" s="65">
        <f t="shared" si="1"/>
        <v>390.16</v>
      </c>
      <c r="G18" s="29">
        <f t="shared" si="1"/>
        <v>6</v>
      </c>
      <c r="H18" s="65">
        <f t="shared" si="1"/>
        <v>157.5</v>
      </c>
      <c r="I18" s="29">
        <f t="shared" si="1"/>
        <v>14</v>
      </c>
      <c r="J18" s="65">
        <f t="shared" si="1"/>
        <v>256.11</v>
      </c>
      <c r="K18" s="29">
        <f t="shared" si="1"/>
        <v>3</v>
      </c>
      <c r="L18" s="65">
        <f t="shared" si="1"/>
        <v>61.11</v>
      </c>
      <c r="M18" s="29">
        <f t="shared" si="1"/>
        <v>4</v>
      </c>
      <c r="N18" s="65">
        <f t="shared" si="1"/>
        <v>87.36</v>
      </c>
      <c r="O18" s="29">
        <f t="shared" si="1"/>
        <v>20</v>
      </c>
      <c r="P18" s="65">
        <f t="shared" si="1"/>
        <v>631.86</v>
      </c>
      <c r="Q18" s="29">
        <f t="shared" si="1"/>
        <v>10</v>
      </c>
      <c r="R18" s="65">
        <f t="shared" si="1"/>
        <v>229.75</v>
      </c>
      <c r="S18" s="29">
        <f t="shared" si="1"/>
        <v>19</v>
      </c>
      <c r="T18" s="65">
        <f t="shared" si="1"/>
        <v>585.57000000000005</v>
      </c>
      <c r="U18" s="29">
        <f t="shared" si="1"/>
        <v>11</v>
      </c>
      <c r="V18" s="65">
        <f t="shared" si="1"/>
        <v>465.26</v>
      </c>
      <c r="W18" s="29">
        <f t="shared" si="1"/>
        <v>18</v>
      </c>
      <c r="X18" s="65">
        <f t="shared" si="1"/>
        <v>585.63</v>
      </c>
      <c r="Y18" s="29">
        <f t="shared" si="1"/>
        <v>8</v>
      </c>
      <c r="Z18" s="65">
        <f t="shared" si="1"/>
        <v>316.7</v>
      </c>
      <c r="AA18" s="58">
        <f t="shared" si="1"/>
        <v>137</v>
      </c>
      <c r="AB18" s="59">
        <f t="shared" si="1"/>
        <v>3972.61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0</v>
      </c>
      <c r="AB21" s="55">
        <f t="shared" ref="AB21:AB23" si="3">D21+F21+H21+J21+L21+N21+P21+R21+T21+V21+X21+Z21</f>
        <v>0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v>1</v>
      </c>
      <c r="P24" s="17">
        <v>497.36</v>
      </c>
      <c r="Q24" s="17"/>
      <c r="R24" s="17"/>
      <c r="S24" s="17"/>
      <c r="T24" s="17"/>
      <c r="U24" s="17"/>
      <c r="V24" s="17"/>
      <c r="W24" s="17">
        <v>1</v>
      </c>
      <c r="X24" s="17">
        <v>479</v>
      </c>
      <c r="Y24" s="17"/>
      <c r="Z24" s="17"/>
      <c r="AA24" s="55">
        <f t="shared" ref="AA24:AA26" si="4">C24+E24+G24+I24+K24+M24+O24+Q24+S24+U24+W24+Y24</f>
        <v>2</v>
      </c>
      <c r="AB24" s="55">
        <f t="shared" ref="AB24:AB26" si="5">D24+F24+H24+J24+L24+N24+P24+R24+T24+V24+X24+Z24</f>
        <v>976.36</v>
      </c>
    </row>
    <row r="25" spans="1:30" x14ac:dyDescent="0.2">
      <c r="B25" s="24" t="s">
        <v>51</v>
      </c>
      <c r="C25" s="17"/>
      <c r="D25" s="17"/>
      <c r="E25" s="17"/>
      <c r="F25" s="17"/>
      <c r="G25" s="17"/>
      <c r="H25" s="17"/>
      <c r="I25" s="17">
        <v>1</v>
      </c>
      <c r="J25" s="17">
        <v>352.9</v>
      </c>
      <c r="K25" s="17"/>
      <c r="L25" s="17"/>
      <c r="M25" s="17"/>
      <c r="N25" s="17"/>
      <c r="O25" s="17"/>
      <c r="P25" s="17"/>
      <c r="Q25" s="17">
        <v>2</v>
      </c>
      <c r="R25" s="17">
        <v>736.8</v>
      </c>
      <c r="S25" s="17"/>
      <c r="T25" s="17"/>
      <c r="U25" s="17">
        <v>1</v>
      </c>
      <c r="V25" s="17">
        <v>382.4</v>
      </c>
      <c r="W25" s="17">
        <v>1</v>
      </c>
      <c r="X25" s="17">
        <v>333.2</v>
      </c>
      <c r="Y25" s="17">
        <v>1</v>
      </c>
      <c r="Z25" s="17">
        <v>268.10000000000002</v>
      </c>
      <c r="AA25" s="55">
        <f t="shared" si="4"/>
        <v>6</v>
      </c>
      <c r="AB25" s="55">
        <f t="shared" si="5"/>
        <v>2073.4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5">
        <f t="shared" si="4"/>
        <v>0</v>
      </c>
      <c r="AB26" s="55">
        <f t="shared" si="5"/>
        <v>0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0</v>
      </c>
      <c r="D27" s="65">
        <f t="shared" si="6"/>
        <v>0</v>
      </c>
      <c r="E27" s="29">
        <f t="shared" si="6"/>
        <v>0</v>
      </c>
      <c r="F27" s="65">
        <f t="shared" si="6"/>
        <v>0</v>
      </c>
      <c r="G27" s="29">
        <f t="shared" si="6"/>
        <v>0</v>
      </c>
      <c r="H27" s="65">
        <f t="shared" si="6"/>
        <v>0</v>
      </c>
      <c r="I27" s="29">
        <f t="shared" si="6"/>
        <v>1</v>
      </c>
      <c r="J27" s="65">
        <f t="shared" si="6"/>
        <v>352.9</v>
      </c>
      <c r="K27" s="70">
        <f t="shared" si="6"/>
        <v>0</v>
      </c>
      <c r="L27" s="78">
        <f t="shared" si="6"/>
        <v>0</v>
      </c>
      <c r="M27" s="70">
        <f t="shared" si="6"/>
        <v>0</v>
      </c>
      <c r="N27" s="78">
        <f t="shared" si="6"/>
        <v>0</v>
      </c>
      <c r="O27" s="70">
        <f t="shared" si="6"/>
        <v>1</v>
      </c>
      <c r="P27" s="78">
        <f t="shared" si="6"/>
        <v>497.36</v>
      </c>
      <c r="Q27" s="70">
        <f t="shared" si="6"/>
        <v>2</v>
      </c>
      <c r="R27" s="78">
        <f t="shared" si="6"/>
        <v>736.8</v>
      </c>
      <c r="S27" s="70">
        <f t="shared" si="6"/>
        <v>0</v>
      </c>
      <c r="T27" s="78">
        <f t="shared" si="6"/>
        <v>0</v>
      </c>
      <c r="U27" s="70">
        <f t="shared" si="6"/>
        <v>1</v>
      </c>
      <c r="V27" s="78">
        <f t="shared" si="6"/>
        <v>382.4</v>
      </c>
      <c r="W27" s="70">
        <f t="shared" si="6"/>
        <v>2</v>
      </c>
      <c r="X27" s="78">
        <f t="shared" si="6"/>
        <v>812.2</v>
      </c>
      <c r="Y27" s="70">
        <f t="shared" si="6"/>
        <v>1</v>
      </c>
      <c r="Z27" s="78">
        <f t="shared" si="6"/>
        <v>268.10000000000002</v>
      </c>
      <c r="AA27" s="58">
        <f t="shared" si="6"/>
        <v>8</v>
      </c>
      <c r="AB27" s="59">
        <f t="shared" si="6"/>
        <v>3049.76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7</v>
      </c>
      <c r="D29" s="79">
        <f t="shared" si="7"/>
        <v>205.6</v>
      </c>
      <c r="E29" s="67">
        <f t="shared" si="7"/>
        <v>17</v>
      </c>
      <c r="F29" s="79">
        <f t="shared" si="7"/>
        <v>390.16</v>
      </c>
      <c r="G29" s="67">
        <f t="shared" si="7"/>
        <v>6</v>
      </c>
      <c r="H29" s="79">
        <f t="shared" si="7"/>
        <v>157.5</v>
      </c>
      <c r="I29" s="67">
        <f t="shared" si="7"/>
        <v>15</v>
      </c>
      <c r="J29" s="79">
        <f t="shared" si="7"/>
        <v>609.01</v>
      </c>
      <c r="K29" s="67">
        <f t="shared" si="7"/>
        <v>3</v>
      </c>
      <c r="L29" s="79">
        <f t="shared" si="7"/>
        <v>61.11</v>
      </c>
      <c r="M29" s="67">
        <f t="shared" si="7"/>
        <v>4</v>
      </c>
      <c r="N29" s="79">
        <f t="shared" si="7"/>
        <v>87.36</v>
      </c>
      <c r="O29" s="67">
        <f t="shared" si="7"/>
        <v>21</v>
      </c>
      <c r="P29" s="79">
        <f t="shared" si="7"/>
        <v>1129.22</v>
      </c>
      <c r="Q29" s="67">
        <f t="shared" si="7"/>
        <v>12</v>
      </c>
      <c r="R29" s="79">
        <f t="shared" si="7"/>
        <v>966.55</v>
      </c>
      <c r="S29" s="67">
        <f t="shared" si="7"/>
        <v>19</v>
      </c>
      <c r="T29" s="79">
        <f t="shared" si="7"/>
        <v>585.57000000000005</v>
      </c>
      <c r="U29" s="67">
        <f t="shared" si="7"/>
        <v>12</v>
      </c>
      <c r="V29" s="79">
        <f t="shared" si="7"/>
        <v>847.66</v>
      </c>
      <c r="W29" s="67">
        <f t="shared" si="7"/>
        <v>20</v>
      </c>
      <c r="X29" s="79">
        <f t="shared" si="7"/>
        <v>1397.83</v>
      </c>
      <c r="Y29" s="67">
        <f t="shared" si="7"/>
        <v>9</v>
      </c>
      <c r="Z29" s="79">
        <f t="shared" si="7"/>
        <v>584.79999999999995</v>
      </c>
      <c r="AA29" s="136">
        <f t="shared" si="7"/>
        <v>145</v>
      </c>
      <c r="AB29" s="137">
        <f t="shared" si="7"/>
        <v>7022.3700000000008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7022.88</v>
      </c>
      <c r="E31" s="66"/>
      <c r="F31" s="93">
        <v>12352.46</v>
      </c>
      <c r="G31" s="66"/>
      <c r="H31" s="93">
        <v>4702.6000000000004</v>
      </c>
      <c r="I31" s="66"/>
      <c r="J31" s="93">
        <v>20128.48</v>
      </c>
      <c r="K31" s="66"/>
      <c r="L31" s="93">
        <v>4600.8500000000004</v>
      </c>
      <c r="M31" s="66"/>
      <c r="N31" s="93">
        <v>1783.26</v>
      </c>
      <c r="O31" s="66"/>
      <c r="P31" s="93">
        <v>11816.44</v>
      </c>
      <c r="Q31" s="66"/>
      <c r="R31" s="93">
        <v>6557.73</v>
      </c>
      <c r="S31" s="66"/>
      <c r="T31" s="93">
        <v>14638.08</v>
      </c>
      <c r="U31" s="66"/>
      <c r="V31" s="93">
        <v>12031.06</v>
      </c>
      <c r="W31" s="66"/>
      <c r="X31" s="93">
        <v>13979.16</v>
      </c>
      <c r="Y31" s="66"/>
      <c r="Z31" s="93">
        <v>5766.1</v>
      </c>
      <c r="AA31" s="91"/>
      <c r="AB31" s="64">
        <f>D31+F31+H31+J31+L31+N31+P31+R31+T31+V31+X31+Z31</f>
        <v>115379.1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2.9275738728271022E-2</v>
      </c>
      <c r="E32" s="30"/>
      <c r="F32" s="119">
        <f t="shared" ref="F32" si="8">F29/F31</f>
        <v>3.1585611287144426E-2</v>
      </c>
      <c r="G32" s="30"/>
      <c r="H32" s="119">
        <f t="shared" ref="H32" si="9">H29/H31</f>
        <v>3.3492110747246201E-2</v>
      </c>
      <c r="I32" s="30"/>
      <c r="J32" s="119">
        <f t="shared" ref="J32" si="10">J29/J31</f>
        <v>3.0256134591384945E-2</v>
      </c>
      <c r="K32" s="30"/>
      <c r="L32" s="119">
        <f t="shared" ref="L32" si="11">L29/L31</f>
        <v>1.3282328265429213E-2</v>
      </c>
      <c r="M32" s="30"/>
      <c r="N32" s="119">
        <f t="shared" ref="N32" si="12">N29/N31</f>
        <v>4.8988930385922412E-2</v>
      </c>
      <c r="O32" s="30"/>
      <c r="P32" s="119">
        <f>P29/P31</f>
        <v>9.5563469200537557E-2</v>
      </c>
      <c r="Q32" s="30"/>
      <c r="R32" s="119">
        <f t="shared" ref="R32" si="13">R29/R31</f>
        <v>0.14739094168256395</v>
      </c>
      <c r="S32" s="30"/>
      <c r="T32" s="119">
        <f t="shared" ref="T32" si="14">T29/T31</f>
        <v>4.0003197140608605E-2</v>
      </c>
      <c r="U32" s="30"/>
      <c r="V32" s="119">
        <f t="shared" ref="V32" si="15">V29/V31</f>
        <v>7.0455969798172396E-2</v>
      </c>
      <c r="W32" s="30"/>
      <c r="X32" s="119">
        <f t="shared" ref="X32" si="16">X29/X31</f>
        <v>9.9993847985143589E-2</v>
      </c>
      <c r="Y32" s="30"/>
      <c r="Z32" s="119">
        <f t="shared" ref="Z32" si="17">Z29/Z31</f>
        <v>0.10142037078788088</v>
      </c>
      <c r="AA32" s="138"/>
      <c r="AB32" s="139">
        <f>AB29/AB31</f>
        <v>6.086344927287525E-2</v>
      </c>
    </row>
    <row r="33" spans="1:32" s="13" customFormat="1" ht="13.5" customHeight="1" thickTop="1" x14ac:dyDescent="0.2">
      <c r="A33" s="19"/>
      <c r="C33" s="3"/>
      <c r="D33" s="73"/>
      <c r="E33" s="3"/>
      <c r="F33" s="73"/>
      <c r="G33" s="3"/>
      <c r="H33" s="73"/>
      <c r="I33" s="3"/>
      <c r="J33" s="73"/>
      <c r="K33" s="3"/>
      <c r="L33" s="73"/>
      <c r="M33" s="3"/>
      <c r="N33" s="73"/>
      <c r="O33" s="3"/>
      <c r="P33" s="73"/>
      <c r="Q33" s="3"/>
      <c r="R33" s="73"/>
      <c r="S33" s="3"/>
      <c r="T33" s="73"/>
      <c r="U33" s="3"/>
      <c r="V33" s="73"/>
      <c r="W33" s="3"/>
      <c r="X33" s="73"/>
      <c r="Y33" s="3"/>
      <c r="Z33" s="73"/>
      <c r="AA33" s="53"/>
      <c r="AB33" s="141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6</v>
      </c>
      <c r="P35" s="129">
        <v>52</v>
      </c>
      <c r="Q35" s="17">
        <v>7</v>
      </c>
      <c r="R35" s="129">
        <v>26</v>
      </c>
      <c r="S35" s="17">
        <v>9</v>
      </c>
      <c r="T35" s="129">
        <v>0</v>
      </c>
      <c r="U35" s="17">
        <v>8</v>
      </c>
      <c r="V35" s="129">
        <v>48.01</v>
      </c>
      <c r="W35" s="17">
        <v>14</v>
      </c>
      <c r="X35" s="129">
        <v>546</v>
      </c>
      <c r="Y35" s="17">
        <v>6</v>
      </c>
      <c r="Z35" s="129">
        <v>0</v>
      </c>
      <c r="AA35" s="55">
        <f t="shared" ref="AA35:AA36" si="18">C35+E35+G35+I35+K35+M35+O35+Q35+S35+U35+W35+Y35</f>
        <v>50</v>
      </c>
      <c r="AB35" s="131">
        <f t="shared" ref="AB35:AB36" si="19">D35+F35+H35+J35+L35+N35+P35+R35+T35+V35+X35+Z35</f>
        <v>672.01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9</v>
      </c>
      <c r="P36" s="130">
        <v>100.75</v>
      </c>
      <c r="Q36" s="103">
        <v>7</v>
      </c>
      <c r="R36" s="130">
        <v>38.9</v>
      </c>
      <c r="S36" s="103">
        <v>4</v>
      </c>
      <c r="T36" s="130">
        <v>17</v>
      </c>
      <c r="U36" s="103">
        <v>6</v>
      </c>
      <c r="V36" s="130">
        <v>42</v>
      </c>
      <c r="W36" s="103">
        <v>8</v>
      </c>
      <c r="X36" s="130">
        <v>270.60000000000002</v>
      </c>
      <c r="Y36" s="103">
        <v>3</v>
      </c>
      <c r="Z36" s="130">
        <v>0</v>
      </c>
      <c r="AA36" s="55">
        <f t="shared" si="18"/>
        <v>37</v>
      </c>
      <c r="AB36" s="131">
        <f t="shared" si="19"/>
        <v>469.25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0">SUM(O35:O36)</f>
        <v>15</v>
      </c>
      <c r="P37" s="132">
        <f t="shared" si="20"/>
        <v>152.75</v>
      </c>
      <c r="Q37" s="71">
        <f t="shared" si="20"/>
        <v>14</v>
      </c>
      <c r="R37" s="132">
        <f t="shared" si="20"/>
        <v>64.900000000000006</v>
      </c>
      <c r="S37" s="71">
        <f t="shared" si="20"/>
        <v>13</v>
      </c>
      <c r="T37" s="132">
        <f t="shared" si="20"/>
        <v>17</v>
      </c>
      <c r="U37" s="71">
        <f t="shared" si="20"/>
        <v>14</v>
      </c>
      <c r="V37" s="132">
        <f t="shared" si="20"/>
        <v>90.009999999999991</v>
      </c>
      <c r="W37" s="71">
        <f t="shared" si="20"/>
        <v>22</v>
      </c>
      <c r="X37" s="132">
        <f t="shared" si="20"/>
        <v>816.6</v>
      </c>
      <c r="Y37" s="71">
        <f t="shared" si="20"/>
        <v>9</v>
      </c>
      <c r="Z37" s="132">
        <f t="shared" si="20"/>
        <v>0</v>
      </c>
      <c r="AA37" s="58">
        <f t="shared" si="20"/>
        <v>87</v>
      </c>
      <c r="AB37" s="59">
        <f t="shared" si="20"/>
        <v>1141.26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24.519999999999982</v>
      </c>
      <c r="E39" s="77"/>
      <c r="F39" s="128">
        <f>F18+F27+F37-F9</f>
        <v>-296.47999999999996</v>
      </c>
      <c r="G39" s="77"/>
      <c r="H39" s="128">
        <f>H18+H27+38-H9</f>
        <v>-22.899999999999977</v>
      </c>
      <c r="I39" s="77"/>
      <c r="J39" s="128">
        <f>J18+J27+J37-J9</f>
        <v>-366.84000000000003</v>
      </c>
      <c r="K39" s="77"/>
      <c r="L39" s="128">
        <f>L18+L27+L37-L9</f>
        <v>-155.32999999999998</v>
      </c>
      <c r="M39" s="77"/>
      <c r="N39" s="128">
        <f>N18+N27+N37-N9</f>
        <v>-16.269999999999996</v>
      </c>
      <c r="O39" s="77"/>
      <c r="P39" s="128">
        <f>P18+P27+P37-P9</f>
        <v>992.40000000000009</v>
      </c>
      <c r="Q39" s="77"/>
      <c r="R39" s="128">
        <f>R18+R27+R37-R9</f>
        <v>783.75</v>
      </c>
      <c r="S39" s="77"/>
      <c r="T39" s="128">
        <f>T18+T27+T37-T9</f>
        <v>434.19000000000005</v>
      </c>
      <c r="U39" s="77"/>
      <c r="V39" s="128">
        <f>V18+V27+V37-V9</f>
        <v>612.33999999999992</v>
      </c>
      <c r="W39" s="77"/>
      <c r="X39" s="128">
        <f>X18+X27+X37-X9</f>
        <v>1918.29</v>
      </c>
      <c r="Y39" s="77"/>
      <c r="Z39" s="128">
        <f>Z18+Z27+Z37-Z9</f>
        <v>467.42999999999995</v>
      </c>
      <c r="AA39" s="77"/>
      <c r="AB39" s="128">
        <f>AB18+AB27+AB37-AB9</f>
        <v>4337.1000000000022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AA3:AB3"/>
    <mergeCell ref="S3:T3"/>
    <mergeCell ref="U3:V3"/>
    <mergeCell ref="W3:X3"/>
    <mergeCell ref="Y3:Z3"/>
    <mergeCell ref="M3:N3"/>
    <mergeCell ref="O3:P3"/>
    <mergeCell ref="Q3:R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4" orientation="landscape" r:id="rId1"/>
  <headerFooter alignWithMargins="0">
    <oddFooter>&amp;L&amp;F&amp;RPrepared by Kathy Adair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44"/>
  <sheetViews>
    <sheetView zoomScaleNormal="100" workbookViewId="0">
      <pane xSplit="2" ySplit="3" topLeftCell="C4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5703125" customWidth="1"/>
    <col min="3" max="3" width="5.7109375" style="1" customWidth="1"/>
    <col min="4" max="4" width="8.140625" style="1" bestFit="1" customWidth="1"/>
    <col min="5" max="5" width="5.7109375" style="1" customWidth="1"/>
    <col min="6" max="6" width="8.140625" style="1" bestFit="1" customWidth="1"/>
    <col min="7" max="7" width="5.7109375" style="1" customWidth="1"/>
    <col min="8" max="8" width="7.85546875" style="1" customWidth="1"/>
    <col min="9" max="9" width="5.7109375" style="1" customWidth="1"/>
    <col min="10" max="10" width="8.140625" style="1" bestFit="1" customWidth="1"/>
    <col min="11" max="11" width="5.7109375" style="1" customWidth="1"/>
    <col min="12" max="12" width="8.140625" style="1" bestFit="1" customWidth="1"/>
    <col min="13" max="13" width="5.7109375" style="1" customWidth="1"/>
    <col min="14" max="14" width="8.140625" style="1" bestFit="1" customWidth="1"/>
    <col min="15" max="15" width="4" style="1" customWidth="1"/>
    <col min="16" max="16" width="8.140625" style="1" bestFit="1" customWidth="1"/>
    <col min="17" max="17" width="4.5703125" style="1" customWidth="1"/>
    <col min="18" max="18" width="8.140625" style="1" bestFit="1" customWidth="1"/>
    <col min="19" max="19" width="4" style="1" customWidth="1"/>
    <col min="20" max="20" width="8.140625" style="1" bestFit="1" customWidth="1"/>
    <col min="21" max="21" width="4" style="1" customWidth="1"/>
    <col min="22" max="22" width="9.140625" style="1" bestFit="1" customWidth="1"/>
    <col min="23" max="23" width="4" style="1" bestFit="1" customWidth="1"/>
    <col min="24" max="24" width="8.140625" style="1" bestFit="1" customWidth="1"/>
    <col min="25" max="25" width="3.7109375" style="1" customWidth="1"/>
    <col min="26" max="26" width="8.140625" style="1" bestFit="1" customWidth="1"/>
    <col min="27" max="27" width="5.85546875" style="3" customWidth="1"/>
    <col min="28" max="28" width="9.140625" style="3" bestFit="1" customWidth="1"/>
  </cols>
  <sheetData>
    <row r="1" spans="1:30" x14ac:dyDescent="0.2">
      <c r="A1" t="s">
        <v>38</v>
      </c>
    </row>
    <row r="2" spans="1:30" x14ac:dyDescent="0.2">
      <c r="A2" t="s">
        <v>23</v>
      </c>
    </row>
    <row r="3" spans="1:30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30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30" ht="15" x14ac:dyDescent="0.25">
      <c r="A5" s="27" t="s">
        <v>39</v>
      </c>
      <c r="B5" s="25"/>
      <c r="AA5" s="53"/>
      <c r="AB5" s="53"/>
    </row>
    <row r="6" spans="1:30" ht="13.5" thickBot="1" x14ac:dyDescent="0.25">
      <c r="B6" s="24" t="s">
        <v>42</v>
      </c>
      <c r="C6" s="8">
        <v>93</v>
      </c>
      <c r="E6" s="8">
        <v>189</v>
      </c>
      <c r="G6" s="8">
        <v>259</v>
      </c>
      <c r="I6" s="8">
        <v>250</v>
      </c>
      <c r="K6" s="8">
        <v>138</v>
      </c>
      <c r="M6" s="8">
        <v>148</v>
      </c>
      <c r="O6" s="8">
        <v>186</v>
      </c>
      <c r="Q6" s="8">
        <v>160</v>
      </c>
      <c r="S6" s="8">
        <v>154</v>
      </c>
      <c r="U6" s="8">
        <v>482</v>
      </c>
      <c r="W6" s="6">
        <v>103</v>
      </c>
      <c r="Y6" s="8">
        <v>46</v>
      </c>
      <c r="AA6" s="54">
        <f>C6+E6+G6+I6+K6+M6+O6+Q6+S6+U6+W6+Y6</f>
        <v>2208</v>
      </c>
      <c r="AB6" s="53"/>
    </row>
    <row r="7" spans="1:30" ht="13.5" thickTop="1" x14ac:dyDescent="0.2">
      <c r="B7" t="s">
        <v>15</v>
      </c>
      <c r="D7" s="4">
        <v>839.09</v>
      </c>
      <c r="F7" s="4">
        <v>4442.2299999999996</v>
      </c>
      <c r="H7" s="4">
        <v>3632.71</v>
      </c>
      <c r="J7" s="4">
        <v>3250.42</v>
      </c>
      <c r="L7" s="4">
        <v>1745.5</v>
      </c>
      <c r="N7" s="4">
        <v>2265.37</v>
      </c>
      <c r="P7" s="4">
        <v>2326.6999999999998</v>
      </c>
      <c r="R7" s="4">
        <v>2264.27</v>
      </c>
      <c r="T7" s="4">
        <v>1978.93</v>
      </c>
      <c r="V7" s="4">
        <v>7085.11</v>
      </c>
      <c r="X7" s="4">
        <v>959.99</v>
      </c>
      <c r="Z7" s="4">
        <v>431.09</v>
      </c>
      <c r="AA7" s="53"/>
      <c r="AB7" s="55">
        <f>D7+F7+H7+J7+L7+N7+P7+R7+T7+V7+X7+Z7</f>
        <v>31221.410000000003</v>
      </c>
    </row>
    <row r="8" spans="1:30" x14ac:dyDescent="0.2">
      <c r="B8" t="s">
        <v>16</v>
      </c>
      <c r="D8" s="6">
        <v>187</v>
      </c>
      <c r="F8" s="6">
        <v>593.12</v>
      </c>
      <c r="H8" s="6">
        <v>516.79999999999995</v>
      </c>
      <c r="J8" s="6">
        <v>209.43</v>
      </c>
      <c r="L8" s="6">
        <v>202.5</v>
      </c>
      <c r="N8" s="6">
        <v>221.76</v>
      </c>
      <c r="P8" s="6">
        <v>279.45</v>
      </c>
      <c r="R8" s="6">
        <v>240.24</v>
      </c>
      <c r="T8" s="6">
        <v>258.07</v>
      </c>
      <c r="V8" s="6">
        <v>722.88</v>
      </c>
      <c r="X8" s="6">
        <v>154.05000000000001</v>
      </c>
      <c r="Z8" s="6">
        <v>69.25</v>
      </c>
      <c r="AA8" s="53"/>
      <c r="AB8" s="57">
        <f>D8+F8+H8+J8+L8+N8+P8+R8+T8+V8+X8+Z8</f>
        <v>3654.5500000000006</v>
      </c>
    </row>
    <row r="9" spans="1:30" ht="13.5" thickBot="1" x14ac:dyDescent="0.25">
      <c r="A9" s="28"/>
      <c r="B9" s="38" t="s">
        <v>41</v>
      </c>
      <c r="C9" s="9"/>
      <c r="D9" s="65">
        <f>SUM(D7:D8)</f>
        <v>1026.0900000000001</v>
      </c>
      <c r="E9" s="9"/>
      <c r="F9" s="65">
        <f>SUM(F7:F8)</f>
        <v>5035.3499999999995</v>
      </c>
      <c r="G9" s="9"/>
      <c r="H9" s="65">
        <f>SUM(H7:H8)</f>
        <v>4149.51</v>
      </c>
      <c r="I9" s="9"/>
      <c r="J9" s="65">
        <f>SUM(J7:J8)</f>
        <v>3459.85</v>
      </c>
      <c r="K9" s="9"/>
      <c r="L9" s="65">
        <f>SUM(L7:L8)</f>
        <v>1948</v>
      </c>
      <c r="M9" s="9"/>
      <c r="N9" s="65">
        <f>SUM(N7:N8)</f>
        <v>2487.13</v>
      </c>
      <c r="O9" s="9"/>
      <c r="P9" s="65">
        <f>SUM(P7:P8)</f>
        <v>2606.1499999999996</v>
      </c>
      <c r="Q9" s="9"/>
      <c r="R9" s="65">
        <f>SUM(R7:R8)</f>
        <v>2504.5100000000002</v>
      </c>
      <c r="S9" s="9"/>
      <c r="T9" s="65">
        <f>SUM(T7:T8)</f>
        <v>2237</v>
      </c>
      <c r="U9" s="9"/>
      <c r="V9" s="65">
        <f>SUM(V7:V8)</f>
        <v>7807.99</v>
      </c>
      <c r="W9" s="9"/>
      <c r="X9" s="65">
        <f>SUM(X7:X8)</f>
        <v>1114.04</v>
      </c>
      <c r="Y9" s="9"/>
      <c r="Z9" s="65">
        <f>SUM(Z7:Z8)</f>
        <v>500.34</v>
      </c>
      <c r="AA9" s="54"/>
      <c r="AB9" s="63">
        <f>SUM(AB7:AB8)</f>
        <v>34875.960000000006</v>
      </c>
      <c r="AD9" s="1"/>
    </row>
    <row r="10" spans="1:30" ht="13.5" thickTop="1" x14ac:dyDescent="0.2">
      <c r="AA10" s="53"/>
      <c r="AB10" s="53"/>
    </row>
    <row r="11" spans="1:30" ht="15" x14ac:dyDescent="0.25">
      <c r="A11" s="27" t="s">
        <v>97</v>
      </c>
      <c r="B11" s="25"/>
      <c r="AA11" s="53"/>
      <c r="AB11" s="53"/>
    </row>
    <row r="12" spans="1:30" x14ac:dyDescent="0.2">
      <c r="A12" s="26"/>
      <c r="B12" s="24" t="s">
        <v>43</v>
      </c>
      <c r="C12" s="4">
        <v>59</v>
      </c>
      <c r="D12" s="4">
        <v>1228.22</v>
      </c>
      <c r="E12" s="4">
        <v>103</v>
      </c>
      <c r="F12" s="4">
        <v>1999.78</v>
      </c>
      <c r="G12" s="4">
        <v>40</v>
      </c>
      <c r="H12" s="4">
        <v>803.27</v>
      </c>
      <c r="I12" s="4">
        <v>65</v>
      </c>
      <c r="J12" s="4">
        <v>1323.12</v>
      </c>
      <c r="K12" s="4">
        <v>53</v>
      </c>
      <c r="L12" s="4">
        <v>1166.51</v>
      </c>
      <c r="M12" s="4">
        <v>43</v>
      </c>
      <c r="N12" s="4">
        <v>821.11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363</v>
      </c>
      <c r="AB12" s="55">
        <f t="shared" si="0"/>
        <v>7342.0099999999993</v>
      </c>
    </row>
    <row r="13" spans="1:30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79</v>
      </c>
      <c r="P13" s="4">
        <v>1487.76</v>
      </c>
      <c r="Q13" s="4">
        <v>51</v>
      </c>
      <c r="R13" s="4">
        <v>1413.04</v>
      </c>
      <c r="S13" s="4">
        <v>80</v>
      </c>
      <c r="T13" s="4">
        <v>1759.64</v>
      </c>
      <c r="U13" s="4">
        <v>192</v>
      </c>
      <c r="V13" s="4">
        <v>2989.47</v>
      </c>
      <c r="W13" s="4">
        <v>67</v>
      </c>
      <c r="X13" s="4">
        <v>1579.31</v>
      </c>
      <c r="Y13" s="4">
        <v>32</v>
      </c>
      <c r="Z13" s="4">
        <v>896.39</v>
      </c>
      <c r="AA13" s="55">
        <f t="shared" si="0"/>
        <v>501</v>
      </c>
      <c r="AB13" s="55">
        <f t="shared" si="0"/>
        <v>10125.609999999999</v>
      </c>
    </row>
    <row r="14" spans="1:30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1</v>
      </c>
      <c r="P14" s="4">
        <v>15.4</v>
      </c>
      <c r="Q14" s="4">
        <v>2</v>
      </c>
      <c r="R14" s="4">
        <v>61.25</v>
      </c>
      <c r="S14" s="4">
        <v>4</v>
      </c>
      <c r="T14" s="4">
        <v>76.739999999999995</v>
      </c>
      <c r="U14" s="4">
        <v>2</v>
      </c>
      <c r="V14" s="4">
        <v>56.15</v>
      </c>
      <c r="W14" s="4">
        <v>2</v>
      </c>
      <c r="X14" s="4">
        <v>71.900000000000006</v>
      </c>
      <c r="Y14" s="4"/>
      <c r="Z14" s="4"/>
      <c r="AA14" s="55">
        <f t="shared" si="0"/>
        <v>11</v>
      </c>
      <c r="AB14" s="55">
        <f t="shared" si="0"/>
        <v>281.44</v>
      </c>
    </row>
    <row r="15" spans="1:30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3</v>
      </c>
      <c r="P15" s="4">
        <v>228</v>
      </c>
      <c r="Q15" s="4">
        <v>4</v>
      </c>
      <c r="R15" s="4">
        <v>343</v>
      </c>
      <c r="S15" s="4"/>
      <c r="T15" s="4"/>
      <c r="U15" s="4">
        <v>54</v>
      </c>
      <c r="V15" s="4">
        <v>1373.6</v>
      </c>
      <c r="W15" s="4">
        <v>1</v>
      </c>
      <c r="X15" s="4">
        <v>94</v>
      </c>
      <c r="Y15" s="4"/>
      <c r="Z15" s="4"/>
      <c r="AA15" s="55">
        <f t="shared" si="0"/>
        <v>62</v>
      </c>
      <c r="AB15" s="55">
        <f t="shared" si="0"/>
        <v>2038.6</v>
      </c>
    </row>
    <row r="16" spans="1:30" x14ac:dyDescent="0.2">
      <c r="B16" s="24" t="s">
        <v>92</v>
      </c>
      <c r="C16" s="4">
        <v>5</v>
      </c>
      <c r="D16" s="4">
        <v>618</v>
      </c>
      <c r="E16" s="4">
        <v>9</v>
      </c>
      <c r="F16" s="4">
        <v>500.16</v>
      </c>
      <c r="G16" s="4">
        <v>4</v>
      </c>
      <c r="H16" s="4">
        <v>118</v>
      </c>
      <c r="I16" s="4"/>
      <c r="J16" s="4"/>
      <c r="K16" s="4">
        <v>4</v>
      </c>
      <c r="L16" s="4">
        <v>126</v>
      </c>
      <c r="M16" s="4">
        <v>2</v>
      </c>
      <c r="N16" s="4">
        <v>40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24</v>
      </c>
      <c r="AB16" s="55">
        <f t="shared" si="0"/>
        <v>1402.16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>
        <v>1</v>
      </c>
      <c r="T17" s="8">
        <v>0</v>
      </c>
      <c r="U17" s="8">
        <v>5</v>
      </c>
      <c r="V17" s="8">
        <v>9</v>
      </c>
      <c r="W17" s="8">
        <v>4</v>
      </c>
      <c r="X17" s="8">
        <v>236</v>
      </c>
      <c r="Y17" s="8"/>
      <c r="Z17" s="8"/>
      <c r="AA17" s="55">
        <f t="shared" si="0"/>
        <v>10</v>
      </c>
      <c r="AB17" s="55">
        <f t="shared" si="0"/>
        <v>245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64</v>
      </c>
      <c r="D18" s="65">
        <f>SUM(D12:D17)</f>
        <v>1846.22</v>
      </c>
      <c r="E18" s="29">
        <f t="shared" si="1"/>
        <v>112</v>
      </c>
      <c r="F18" s="65">
        <f t="shared" si="1"/>
        <v>2499.94</v>
      </c>
      <c r="G18" s="29">
        <f t="shared" si="1"/>
        <v>44</v>
      </c>
      <c r="H18" s="65">
        <f t="shared" si="1"/>
        <v>921.27</v>
      </c>
      <c r="I18" s="29">
        <f t="shared" si="1"/>
        <v>65</v>
      </c>
      <c r="J18" s="65">
        <f t="shared" si="1"/>
        <v>1323.12</v>
      </c>
      <c r="K18" s="29">
        <f t="shared" si="1"/>
        <v>57</v>
      </c>
      <c r="L18" s="65">
        <f t="shared" si="1"/>
        <v>1292.51</v>
      </c>
      <c r="M18" s="29">
        <f t="shared" si="1"/>
        <v>45</v>
      </c>
      <c r="N18" s="65">
        <f t="shared" si="1"/>
        <v>861.11</v>
      </c>
      <c r="O18" s="29">
        <f t="shared" si="1"/>
        <v>83</v>
      </c>
      <c r="P18" s="65">
        <f t="shared" si="1"/>
        <v>1731.16</v>
      </c>
      <c r="Q18" s="29">
        <f t="shared" si="1"/>
        <v>57</v>
      </c>
      <c r="R18" s="65">
        <f t="shared" si="1"/>
        <v>1817.29</v>
      </c>
      <c r="S18" s="29">
        <f t="shared" si="1"/>
        <v>85</v>
      </c>
      <c r="T18" s="65">
        <f t="shared" si="1"/>
        <v>1836.38</v>
      </c>
      <c r="U18" s="29">
        <f t="shared" si="1"/>
        <v>253</v>
      </c>
      <c r="V18" s="65">
        <f t="shared" si="1"/>
        <v>4428.2199999999993</v>
      </c>
      <c r="W18" s="29">
        <f t="shared" si="1"/>
        <v>74</v>
      </c>
      <c r="X18" s="65">
        <f t="shared" si="1"/>
        <v>1981.21</v>
      </c>
      <c r="Y18" s="29">
        <f t="shared" si="1"/>
        <v>32</v>
      </c>
      <c r="Z18" s="65">
        <f t="shared" si="1"/>
        <v>896.39</v>
      </c>
      <c r="AA18" s="58">
        <f t="shared" si="1"/>
        <v>971</v>
      </c>
      <c r="AB18" s="59">
        <f t="shared" si="1"/>
        <v>21434.819999999996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>
        <v>129</v>
      </c>
      <c r="F21" s="17">
        <v>14849.69</v>
      </c>
      <c r="G21" s="17">
        <v>106</v>
      </c>
      <c r="H21" s="17">
        <v>15139.38</v>
      </c>
      <c r="I21" s="17">
        <v>88</v>
      </c>
      <c r="J21" s="17">
        <v>12813.25</v>
      </c>
      <c r="K21" s="17">
        <v>41</v>
      </c>
      <c r="L21" s="17">
        <v>8570.2999999999993</v>
      </c>
      <c r="M21" s="17">
        <v>53</v>
      </c>
      <c r="N21" s="17">
        <v>2265.6999999999998</v>
      </c>
      <c r="O21" s="17">
        <v>45</v>
      </c>
      <c r="P21" s="17">
        <v>1775.77</v>
      </c>
      <c r="Q21" s="17">
        <v>70</v>
      </c>
      <c r="R21" s="17">
        <v>3142.8</v>
      </c>
      <c r="S21" s="17">
        <v>18</v>
      </c>
      <c r="T21" s="17">
        <v>1138.3</v>
      </c>
      <c r="U21" s="17">
        <v>48</v>
      </c>
      <c r="V21" s="17">
        <v>3408.79</v>
      </c>
      <c r="W21" s="17"/>
      <c r="X21" s="17"/>
      <c r="Y21" s="17"/>
      <c r="Z21" s="17"/>
      <c r="AA21" s="55">
        <f t="shared" ref="AA21:AA23" si="2">C21+E21+G21+I21+K21+M21+O21+Q21+S21+U21+W21+Y21</f>
        <v>598</v>
      </c>
      <c r="AB21" s="55">
        <f t="shared" ref="AB21:AB23" si="3">D21+F21+H21+J21+L21+N21+P21+R21+T21+V21+X21+Z21</f>
        <v>63103.979999999996</v>
      </c>
    </row>
    <row r="22" spans="1:30" x14ac:dyDescent="0.2">
      <c r="B22" s="24" t="s">
        <v>114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0</v>
      </c>
      <c r="AB22" s="55">
        <f t="shared" si="3"/>
        <v>0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5">
        <f t="shared" si="2"/>
        <v>0</v>
      </c>
      <c r="AB23" s="55">
        <f t="shared" si="3"/>
        <v>0</v>
      </c>
    </row>
    <row r="24" spans="1:30" x14ac:dyDescent="0.2">
      <c r="B24" s="24" t="s">
        <v>50</v>
      </c>
      <c r="C24" s="17">
        <v>6</v>
      </c>
      <c r="D24" s="17">
        <v>1856.56</v>
      </c>
      <c r="E24" s="17">
        <v>1</v>
      </c>
      <c r="F24" s="17">
        <v>412.3</v>
      </c>
      <c r="G24" s="17">
        <v>5</v>
      </c>
      <c r="H24" s="17">
        <v>1345.96</v>
      </c>
      <c r="I24" s="17">
        <v>2</v>
      </c>
      <c r="J24" s="17">
        <v>525.9</v>
      </c>
      <c r="K24" s="17">
        <v>3</v>
      </c>
      <c r="L24" s="17">
        <v>1756.78</v>
      </c>
      <c r="M24" s="17">
        <v>1</v>
      </c>
      <c r="N24" s="17">
        <v>655.9</v>
      </c>
      <c r="O24" s="17">
        <v>11</v>
      </c>
      <c r="P24" s="17">
        <v>5721.51</v>
      </c>
      <c r="Q24" s="17">
        <v>6</v>
      </c>
      <c r="R24" s="17">
        <v>2936.64</v>
      </c>
      <c r="S24" s="17">
        <v>5</v>
      </c>
      <c r="T24" s="17">
        <v>1594.36</v>
      </c>
      <c r="U24" s="17">
        <v>3</v>
      </c>
      <c r="V24" s="17">
        <v>782.35</v>
      </c>
      <c r="W24" s="17">
        <v>7</v>
      </c>
      <c r="X24" s="17">
        <v>2599.36</v>
      </c>
      <c r="Y24" s="17">
        <v>1</v>
      </c>
      <c r="Z24" s="17">
        <v>480.1</v>
      </c>
      <c r="AA24" s="55">
        <f t="shared" ref="AA24:AA26" si="4">C24+E24+G24+I24+K24+M24+O24+Q24+S24+U24+W24+Y24</f>
        <v>51</v>
      </c>
      <c r="AB24" s="55">
        <f t="shared" ref="AB24:AB26" si="5">D24+F24+H24+J24+L24+N24+P24+R24+T24+V24+X24+Z24</f>
        <v>20667.719999999998</v>
      </c>
    </row>
    <row r="25" spans="1:30" x14ac:dyDescent="0.2">
      <c r="B25" s="24" t="s">
        <v>51</v>
      </c>
      <c r="C25" s="17">
        <v>1</v>
      </c>
      <c r="D25" s="17">
        <v>584.6</v>
      </c>
      <c r="E25" s="17">
        <v>28</v>
      </c>
      <c r="F25" s="17">
        <v>6856.88</v>
      </c>
      <c r="G25" s="17">
        <v>20</v>
      </c>
      <c r="H25" s="17">
        <v>4343.18</v>
      </c>
      <c r="I25" s="17">
        <v>39</v>
      </c>
      <c r="J25" s="17">
        <v>9721.31</v>
      </c>
      <c r="K25" s="17">
        <v>7</v>
      </c>
      <c r="L25" s="17">
        <v>1541.11</v>
      </c>
      <c r="M25" s="17">
        <v>30</v>
      </c>
      <c r="N25" s="17">
        <v>5569.79</v>
      </c>
      <c r="O25" s="17">
        <v>8</v>
      </c>
      <c r="P25" s="17">
        <v>1990.9</v>
      </c>
      <c r="Q25" s="17">
        <v>6</v>
      </c>
      <c r="R25" s="17">
        <v>2126.29</v>
      </c>
      <c r="S25" s="17">
        <v>22</v>
      </c>
      <c r="T25" s="17">
        <v>4413.74</v>
      </c>
      <c r="U25" s="17">
        <v>12</v>
      </c>
      <c r="V25" s="17">
        <v>2816.68</v>
      </c>
      <c r="W25" s="17">
        <v>1</v>
      </c>
      <c r="X25" s="17">
        <v>241.8</v>
      </c>
      <c r="Y25" s="17">
        <v>3</v>
      </c>
      <c r="Z25" s="17">
        <v>1766.74</v>
      </c>
      <c r="AA25" s="55">
        <f t="shared" si="4"/>
        <v>177</v>
      </c>
      <c r="AB25" s="55">
        <f t="shared" si="5"/>
        <v>41973.020000000004</v>
      </c>
    </row>
    <row r="26" spans="1:30" x14ac:dyDescent="0.2">
      <c r="A26" s="31"/>
      <c r="B26" s="32" t="s">
        <v>52</v>
      </c>
      <c r="C26" s="8"/>
      <c r="D26" s="8"/>
      <c r="E26" s="8"/>
      <c r="F26" s="8"/>
      <c r="G26" s="8"/>
      <c r="H26" s="8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1</v>
      </c>
      <c r="Z26" s="4">
        <v>363.53</v>
      </c>
      <c r="AA26" s="55">
        <f t="shared" si="4"/>
        <v>1</v>
      </c>
      <c r="AB26" s="55">
        <f t="shared" si="5"/>
        <v>363.53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7</v>
      </c>
      <c r="D27" s="65">
        <f t="shared" si="6"/>
        <v>2441.16</v>
      </c>
      <c r="E27" s="29">
        <f t="shared" si="6"/>
        <v>158</v>
      </c>
      <c r="F27" s="65">
        <f t="shared" si="6"/>
        <v>22118.87</v>
      </c>
      <c r="G27" s="29">
        <f t="shared" si="6"/>
        <v>131</v>
      </c>
      <c r="H27" s="65">
        <f t="shared" si="6"/>
        <v>20828.52</v>
      </c>
      <c r="I27" s="29">
        <f t="shared" si="6"/>
        <v>129</v>
      </c>
      <c r="J27" s="65">
        <f t="shared" si="6"/>
        <v>23060.46</v>
      </c>
      <c r="K27" s="70">
        <f t="shared" si="6"/>
        <v>51</v>
      </c>
      <c r="L27" s="78">
        <f t="shared" si="6"/>
        <v>11868.19</v>
      </c>
      <c r="M27" s="70">
        <f t="shared" si="6"/>
        <v>84</v>
      </c>
      <c r="N27" s="78">
        <f t="shared" si="6"/>
        <v>8491.39</v>
      </c>
      <c r="O27" s="70">
        <f t="shared" si="6"/>
        <v>64</v>
      </c>
      <c r="P27" s="78">
        <f t="shared" si="6"/>
        <v>9488.18</v>
      </c>
      <c r="Q27" s="70">
        <f t="shared" si="6"/>
        <v>82</v>
      </c>
      <c r="R27" s="78">
        <f t="shared" si="6"/>
        <v>8205.73</v>
      </c>
      <c r="S27" s="70">
        <f t="shared" si="6"/>
        <v>45</v>
      </c>
      <c r="T27" s="78">
        <f t="shared" si="6"/>
        <v>7146.4</v>
      </c>
      <c r="U27" s="70">
        <f t="shared" si="6"/>
        <v>63</v>
      </c>
      <c r="V27" s="78">
        <f t="shared" si="6"/>
        <v>7007.82</v>
      </c>
      <c r="W27" s="70">
        <f t="shared" si="6"/>
        <v>8</v>
      </c>
      <c r="X27" s="78">
        <f t="shared" si="6"/>
        <v>2841.1600000000003</v>
      </c>
      <c r="Y27" s="70">
        <f t="shared" si="6"/>
        <v>5</v>
      </c>
      <c r="Z27" s="78">
        <f t="shared" si="6"/>
        <v>2610.37</v>
      </c>
      <c r="AA27" s="58">
        <f t="shared" si="6"/>
        <v>827</v>
      </c>
      <c r="AB27" s="59">
        <f t="shared" si="6"/>
        <v>126108.25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71</v>
      </c>
      <c r="D29" s="79">
        <f t="shared" si="7"/>
        <v>4287.38</v>
      </c>
      <c r="E29" s="67">
        <f t="shared" si="7"/>
        <v>270</v>
      </c>
      <c r="F29" s="79">
        <f t="shared" si="7"/>
        <v>24618.809999999998</v>
      </c>
      <c r="G29" s="67">
        <f t="shared" si="7"/>
        <v>175</v>
      </c>
      <c r="H29" s="79">
        <f t="shared" si="7"/>
        <v>21749.79</v>
      </c>
      <c r="I29" s="67">
        <f t="shared" si="7"/>
        <v>194</v>
      </c>
      <c r="J29" s="79">
        <f t="shared" si="7"/>
        <v>24383.579999999998</v>
      </c>
      <c r="K29" s="67">
        <f t="shared" si="7"/>
        <v>108</v>
      </c>
      <c r="L29" s="79">
        <f t="shared" si="7"/>
        <v>13160.7</v>
      </c>
      <c r="M29" s="67">
        <f t="shared" si="7"/>
        <v>129</v>
      </c>
      <c r="N29" s="79">
        <f t="shared" si="7"/>
        <v>9352.5</v>
      </c>
      <c r="O29" s="67">
        <f t="shared" si="7"/>
        <v>147</v>
      </c>
      <c r="P29" s="79">
        <f t="shared" si="7"/>
        <v>11219.34</v>
      </c>
      <c r="Q29" s="67">
        <f t="shared" si="7"/>
        <v>139</v>
      </c>
      <c r="R29" s="79">
        <f t="shared" si="7"/>
        <v>10023.02</v>
      </c>
      <c r="S29" s="67">
        <f t="shared" si="7"/>
        <v>130</v>
      </c>
      <c r="T29" s="79">
        <f t="shared" si="7"/>
        <v>8982.7799999999988</v>
      </c>
      <c r="U29" s="67">
        <f t="shared" si="7"/>
        <v>316</v>
      </c>
      <c r="V29" s="79">
        <f t="shared" si="7"/>
        <v>11436.039999999999</v>
      </c>
      <c r="W29" s="67">
        <f t="shared" si="7"/>
        <v>82</v>
      </c>
      <c r="X29" s="79">
        <f t="shared" si="7"/>
        <v>4822.3700000000008</v>
      </c>
      <c r="Y29" s="67">
        <f t="shared" si="7"/>
        <v>37</v>
      </c>
      <c r="Z29" s="79">
        <f t="shared" si="7"/>
        <v>3506.7599999999998</v>
      </c>
      <c r="AA29" s="136">
        <f t="shared" si="7"/>
        <v>1798</v>
      </c>
      <c r="AB29" s="137">
        <f t="shared" si="7"/>
        <v>147543.07</v>
      </c>
      <c r="AD29" s="116"/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2.75" customHeight="1" x14ac:dyDescent="0.2">
      <c r="A31" s="25" t="s">
        <v>101</v>
      </c>
      <c r="B31" s="66"/>
      <c r="C31" s="66"/>
      <c r="D31" s="93">
        <v>37483.33</v>
      </c>
      <c r="E31" s="66"/>
      <c r="F31" s="93">
        <v>91164.65</v>
      </c>
      <c r="G31" s="66"/>
      <c r="H31" s="93">
        <v>82253.070000000007</v>
      </c>
      <c r="I31" s="66"/>
      <c r="J31" s="93">
        <v>69832.69</v>
      </c>
      <c r="K31" s="66"/>
      <c r="L31" s="93">
        <v>43452.77</v>
      </c>
      <c r="M31" s="66"/>
      <c r="N31" s="93">
        <v>39211.54</v>
      </c>
      <c r="O31" s="66"/>
      <c r="P31" s="93">
        <v>58378.5</v>
      </c>
      <c r="Q31" s="66"/>
      <c r="R31" s="93">
        <v>54510.64</v>
      </c>
      <c r="S31" s="66"/>
      <c r="T31" s="93">
        <v>65502.879999999997</v>
      </c>
      <c r="U31" s="66"/>
      <c r="V31" s="93">
        <v>159373.31</v>
      </c>
      <c r="W31" s="66"/>
      <c r="X31" s="93">
        <v>36938.49</v>
      </c>
      <c r="Y31" s="66"/>
      <c r="Z31" s="93">
        <v>22355.16</v>
      </c>
      <c r="AA31" s="91"/>
      <c r="AB31" s="64">
        <f>D31+F31+H31+J31+L31+N31+P31+R31+T31+V31+X31+Z31</f>
        <v>760457.02999999991</v>
      </c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0.11438097949141658</v>
      </c>
      <c r="E32" s="30"/>
      <c r="F32" s="119">
        <f t="shared" ref="F32" si="8">F29/F31</f>
        <v>0.27004776522478835</v>
      </c>
      <c r="G32" s="30"/>
      <c r="H32" s="119">
        <f t="shared" ref="H32" si="9">H29/H31</f>
        <v>0.26442526704474373</v>
      </c>
      <c r="I32" s="30"/>
      <c r="J32" s="119">
        <f t="shared" ref="J32" si="10">J29/J31</f>
        <v>0.34917142673438467</v>
      </c>
      <c r="K32" s="30"/>
      <c r="L32" s="119">
        <f t="shared" ref="L32" si="11">L29/L31</f>
        <v>0.3028736718050426</v>
      </c>
      <c r="M32" s="30"/>
      <c r="N32" s="119">
        <f t="shared" ref="N32" si="12">N29/N31</f>
        <v>0.2385139680818453</v>
      </c>
      <c r="O32" s="30"/>
      <c r="P32" s="119">
        <f>P29/P31</f>
        <v>0.19218273850818365</v>
      </c>
      <c r="Q32" s="30"/>
      <c r="R32" s="119">
        <f t="shared" ref="R32" si="13">R29/R31</f>
        <v>0.18387272649890005</v>
      </c>
      <c r="S32" s="30"/>
      <c r="T32" s="119">
        <f t="shared" ref="T32" si="14">T29/T31</f>
        <v>0.13713564960807828</v>
      </c>
      <c r="U32" s="30"/>
      <c r="V32" s="119">
        <f t="shared" ref="V32" si="15">V29/V31</f>
        <v>7.1756305996280051E-2</v>
      </c>
      <c r="W32" s="30"/>
      <c r="X32" s="119">
        <f t="shared" ref="X32" si="16">X29/X31</f>
        <v>0.13055135713452284</v>
      </c>
      <c r="Y32" s="30"/>
      <c r="Z32" s="119">
        <f t="shared" ref="Z32" si="17">Z29/Z31</f>
        <v>0.15686579742663437</v>
      </c>
      <c r="AA32" s="138"/>
      <c r="AB32" s="139">
        <f>AB29/AB31</f>
        <v>0.19401894410786105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27</v>
      </c>
      <c r="P35" s="129">
        <v>0</v>
      </c>
      <c r="Q35" s="17">
        <v>45</v>
      </c>
      <c r="R35" s="129">
        <v>125</v>
      </c>
      <c r="S35" s="17">
        <v>45</v>
      </c>
      <c r="T35" s="129">
        <v>90</v>
      </c>
      <c r="U35" s="17">
        <v>83</v>
      </c>
      <c r="V35" s="129">
        <v>63</v>
      </c>
      <c r="W35" s="17">
        <v>52</v>
      </c>
      <c r="X35" s="129">
        <v>1608</v>
      </c>
      <c r="Y35" s="17">
        <v>19</v>
      </c>
      <c r="Z35" s="129">
        <v>46</v>
      </c>
      <c r="AA35" s="55">
        <f t="shared" ref="AA35:AA36" si="18">C35+E35+G35+I35+K35+M35+O35+Q35+S35+U35+W35+Y35</f>
        <v>271</v>
      </c>
      <c r="AB35" s="131">
        <f t="shared" ref="AB35:AB36" si="19">D35+F35+H35+J35+L35+N35+P35+R35+T35+V35+X35+Z35</f>
        <v>1932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16</v>
      </c>
      <c r="P36" s="130">
        <v>12.95</v>
      </c>
      <c r="Q36" s="103">
        <v>33</v>
      </c>
      <c r="R36" s="130">
        <v>13</v>
      </c>
      <c r="S36" s="103">
        <v>22</v>
      </c>
      <c r="T36" s="130">
        <v>152</v>
      </c>
      <c r="U36" s="103">
        <v>43</v>
      </c>
      <c r="V36" s="130">
        <v>30.15</v>
      </c>
      <c r="W36" s="103">
        <v>39</v>
      </c>
      <c r="X36" s="130">
        <v>20.100000000000001</v>
      </c>
      <c r="Y36" s="103">
        <v>36</v>
      </c>
      <c r="Z36" s="130">
        <v>901.98</v>
      </c>
      <c r="AA36" s="55">
        <f t="shared" si="18"/>
        <v>189</v>
      </c>
      <c r="AB36" s="131">
        <f t="shared" si="19"/>
        <v>1130.18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0">SUM(O35:O36)</f>
        <v>43</v>
      </c>
      <c r="P37" s="132">
        <f t="shared" si="20"/>
        <v>12.95</v>
      </c>
      <c r="Q37" s="71">
        <f t="shared" si="20"/>
        <v>78</v>
      </c>
      <c r="R37" s="132">
        <f t="shared" si="20"/>
        <v>138</v>
      </c>
      <c r="S37" s="71">
        <f t="shared" si="20"/>
        <v>67</v>
      </c>
      <c r="T37" s="132">
        <f t="shared" si="20"/>
        <v>242</v>
      </c>
      <c r="U37" s="71">
        <f t="shared" si="20"/>
        <v>126</v>
      </c>
      <c r="V37" s="132">
        <f t="shared" si="20"/>
        <v>93.15</v>
      </c>
      <c r="W37" s="71">
        <f t="shared" si="20"/>
        <v>91</v>
      </c>
      <c r="X37" s="132">
        <f t="shared" si="20"/>
        <v>1628.1</v>
      </c>
      <c r="Y37" s="71">
        <f t="shared" si="20"/>
        <v>55</v>
      </c>
      <c r="Z37" s="132">
        <f t="shared" si="20"/>
        <v>947.98</v>
      </c>
      <c r="AA37" s="58">
        <f t="shared" si="20"/>
        <v>460</v>
      </c>
      <c r="AB37" s="59">
        <f t="shared" si="20"/>
        <v>3062.1800000000003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3261.29</v>
      </c>
      <c r="E39" s="77"/>
      <c r="F39" s="128">
        <f>F18+F27+F37-F9</f>
        <v>19583.46</v>
      </c>
      <c r="G39" s="77"/>
      <c r="H39" s="128">
        <f>H18+H27+38-H9</f>
        <v>17638.28</v>
      </c>
      <c r="I39" s="77"/>
      <c r="J39" s="128">
        <f>J18+J27+J37-J9</f>
        <v>20923.73</v>
      </c>
      <c r="K39" s="77"/>
      <c r="L39" s="128">
        <f>L18+L27+L37-L9</f>
        <v>11212.7</v>
      </c>
      <c r="M39" s="77"/>
      <c r="N39" s="128">
        <f>N18+N27+N37-N9</f>
        <v>6865.37</v>
      </c>
      <c r="O39" s="77"/>
      <c r="P39" s="128">
        <f>P18+P27+P37-P9</f>
        <v>8626.1400000000012</v>
      </c>
      <c r="Q39" s="77"/>
      <c r="R39" s="128">
        <f>R18+R27+R37-R9</f>
        <v>7656.51</v>
      </c>
      <c r="S39" s="77"/>
      <c r="T39" s="128">
        <f>T18+T27+T37-T9</f>
        <v>6987.7799999999988</v>
      </c>
      <c r="U39" s="77"/>
      <c r="V39" s="128">
        <f>V18+V27+V37-V9</f>
        <v>3721.1999999999989</v>
      </c>
      <c r="W39" s="77"/>
      <c r="X39" s="128">
        <f>X18+X27+X37-X9</f>
        <v>5336.4300000000012</v>
      </c>
      <c r="Y39" s="77"/>
      <c r="Z39" s="128">
        <f>Z18+Z27+Z37-Z9</f>
        <v>3954.3999999999996</v>
      </c>
      <c r="AA39" s="77"/>
      <c r="AB39" s="128">
        <f>AB18+AB27+AB37-AB9</f>
        <v>115729.29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M3:N3"/>
    <mergeCell ref="C3:D3"/>
    <mergeCell ref="E3:F3"/>
    <mergeCell ref="G3:H3"/>
    <mergeCell ref="I3:J3"/>
    <mergeCell ref="K3:L3"/>
    <mergeCell ref="O3:P3"/>
    <mergeCell ref="Q3:R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5" orientation="landscape" r:id="rId1"/>
  <headerFooter alignWithMargins="0">
    <oddFooter>&amp;L&amp;F&amp;RPrepared by Kathy Adair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44"/>
  <sheetViews>
    <sheetView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6.7109375" customWidth="1"/>
    <col min="2" max="2" width="42.5703125" customWidth="1"/>
    <col min="3" max="3" width="6.42578125" style="1" customWidth="1"/>
    <col min="4" max="4" width="9.140625" style="1" bestFit="1" customWidth="1"/>
    <col min="5" max="5" width="6.42578125" style="1" customWidth="1"/>
    <col min="6" max="6" width="9.140625" style="1" bestFit="1" customWidth="1"/>
    <col min="7" max="7" width="6.42578125" style="1" customWidth="1"/>
    <col min="8" max="8" width="9.140625" style="1" bestFit="1" customWidth="1"/>
    <col min="9" max="9" width="6.42578125" style="1" customWidth="1"/>
    <col min="10" max="10" width="9.140625" style="1" bestFit="1" customWidth="1"/>
    <col min="11" max="11" width="6.42578125" style="1" customWidth="1"/>
    <col min="12" max="12" width="9.140625" style="1" bestFit="1" customWidth="1"/>
    <col min="13" max="13" width="6.42578125" style="1" customWidth="1"/>
    <col min="14" max="14" width="9.140625" style="1" bestFit="1" customWidth="1"/>
    <col min="15" max="15" width="5.5703125" style="1" bestFit="1" customWidth="1"/>
    <col min="16" max="16" width="9.140625" style="1" bestFit="1" customWidth="1"/>
    <col min="17" max="17" width="6.28515625" style="1" customWidth="1"/>
    <col min="18" max="18" width="9.140625" style="1" bestFit="1" customWidth="1"/>
    <col min="19" max="19" width="6.140625" style="1" customWidth="1"/>
    <col min="20" max="20" width="9.140625" style="1" bestFit="1" customWidth="1"/>
    <col min="21" max="21" width="5.28515625" style="1" customWidth="1"/>
    <col min="22" max="22" width="9.140625" style="1" bestFit="1" customWidth="1"/>
    <col min="23" max="23" width="7.28515625" style="1" customWidth="1"/>
    <col min="24" max="24" width="10.140625" style="1" bestFit="1" customWidth="1"/>
    <col min="25" max="25" width="6.140625" style="1" customWidth="1"/>
    <col min="26" max="26" width="9.140625" style="1" bestFit="1" customWidth="1"/>
    <col min="27" max="27" width="6.28515625" style="3" customWidth="1"/>
    <col min="28" max="28" width="10.7109375" style="3" bestFit="1" customWidth="1"/>
    <col min="30" max="30" width="10.7109375" bestFit="1" customWidth="1"/>
  </cols>
  <sheetData>
    <row r="1" spans="1:28" x14ac:dyDescent="0.2">
      <c r="A1" t="s">
        <v>38</v>
      </c>
    </row>
    <row r="2" spans="1:28" x14ac:dyDescent="0.2">
      <c r="A2" t="s">
        <v>20</v>
      </c>
    </row>
    <row r="3" spans="1:28" s="31" customFormat="1" x14ac:dyDescent="0.2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">
      <c r="C4" s="35" t="s">
        <v>13</v>
      </c>
      <c r="D4" s="35" t="s">
        <v>14</v>
      </c>
      <c r="E4" s="35" t="s">
        <v>13</v>
      </c>
      <c r="F4" s="35" t="s">
        <v>14</v>
      </c>
      <c r="G4" s="35" t="s">
        <v>13</v>
      </c>
      <c r="H4" s="35" t="s">
        <v>14</v>
      </c>
      <c r="I4" s="35" t="s">
        <v>13</v>
      </c>
      <c r="J4" s="35" t="s">
        <v>14</v>
      </c>
      <c r="K4" s="35" t="s">
        <v>13</v>
      </c>
      <c r="L4" s="35" t="s">
        <v>14</v>
      </c>
      <c r="M4" s="35" t="s">
        <v>13</v>
      </c>
      <c r="N4" s="35" t="s">
        <v>14</v>
      </c>
      <c r="O4" s="35" t="s">
        <v>13</v>
      </c>
      <c r="P4" s="35" t="s">
        <v>14</v>
      </c>
      <c r="Q4" s="35" t="s">
        <v>13</v>
      </c>
      <c r="R4" s="35" t="s">
        <v>14</v>
      </c>
      <c r="S4" s="35" t="s">
        <v>13</v>
      </c>
      <c r="T4" s="35" t="s">
        <v>14</v>
      </c>
      <c r="U4" s="35" t="s">
        <v>13</v>
      </c>
      <c r="V4" s="35" t="s">
        <v>14</v>
      </c>
      <c r="W4" s="35" t="s">
        <v>13</v>
      </c>
      <c r="X4" s="35" t="s">
        <v>14</v>
      </c>
      <c r="Y4" s="35" t="s">
        <v>13</v>
      </c>
      <c r="Z4" s="35" t="s">
        <v>14</v>
      </c>
      <c r="AA4" s="72" t="s">
        <v>13</v>
      </c>
      <c r="AB4" s="72" t="s">
        <v>14</v>
      </c>
    </row>
    <row r="5" spans="1:28" ht="15" x14ac:dyDescent="0.25">
      <c r="A5" s="27" t="s">
        <v>39</v>
      </c>
      <c r="B5" s="25"/>
      <c r="AA5" s="53"/>
      <c r="AB5" s="53"/>
    </row>
    <row r="6" spans="1:28" ht="13.5" thickBot="1" x14ac:dyDescent="0.25">
      <c r="B6" s="24" t="s">
        <v>42</v>
      </c>
      <c r="C6" s="8">
        <v>1026</v>
      </c>
      <c r="E6" s="8">
        <v>1161</v>
      </c>
      <c r="G6" s="8">
        <v>1080</v>
      </c>
      <c r="I6" s="8">
        <v>951</v>
      </c>
      <c r="K6" s="8">
        <v>1066</v>
      </c>
      <c r="M6" s="8">
        <v>963</v>
      </c>
      <c r="O6" s="8">
        <v>1178</v>
      </c>
      <c r="Q6" s="8">
        <v>955</v>
      </c>
      <c r="S6" s="8">
        <v>1109</v>
      </c>
      <c r="U6" s="8">
        <v>1163</v>
      </c>
      <c r="W6" s="6">
        <v>1109</v>
      </c>
      <c r="Y6" s="8">
        <v>1014</v>
      </c>
      <c r="AA6" s="54">
        <f>C6+E6+G6+I6+K6+M6+O6+Q6+S6+U6+W6+Y6</f>
        <v>12775</v>
      </c>
      <c r="AB6" s="53"/>
    </row>
    <row r="7" spans="1:28" ht="13.5" thickTop="1" x14ac:dyDescent="0.2">
      <c r="B7" t="s">
        <v>15</v>
      </c>
      <c r="D7" s="4">
        <v>10765.88</v>
      </c>
      <c r="F7" s="4">
        <v>12202.11</v>
      </c>
      <c r="H7" s="4">
        <v>10713.6</v>
      </c>
      <c r="J7" s="4">
        <v>9889.34</v>
      </c>
      <c r="L7" s="4">
        <v>11694.76</v>
      </c>
      <c r="N7" s="4">
        <v>9678.76</v>
      </c>
      <c r="P7" s="4">
        <v>11685.25</v>
      </c>
      <c r="R7" s="4">
        <v>10276.64</v>
      </c>
      <c r="T7" s="4">
        <v>11954.12</v>
      </c>
      <c r="V7" s="4">
        <v>12615.21</v>
      </c>
      <c r="X7" s="4">
        <v>11710.23</v>
      </c>
      <c r="Z7" s="4">
        <v>10313.549999999999</v>
      </c>
      <c r="AA7" s="53"/>
      <c r="AB7" s="55">
        <f>D7+F7+H7+J7+L7+N7+P7+R7+T7+V7+X7+Z7</f>
        <v>133499.44999999998</v>
      </c>
    </row>
    <row r="8" spans="1:28" x14ac:dyDescent="0.2">
      <c r="B8" t="s">
        <v>16</v>
      </c>
      <c r="D8" s="6">
        <v>2076</v>
      </c>
      <c r="F8" s="6">
        <v>2322</v>
      </c>
      <c r="H8" s="6">
        <v>2160</v>
      </c>
      <c r="J8" s="6">
        <v>1427</v>
      </c>
      <c r="L8" s="6">
        <v>1599</v>
      </c>
      <c r="N8" s="6">
        <v>1444.5</v>
      </c>
      <c r="P8" s="6">
        <v>1767</v>
      </c>
      <c r="R8" s="6">
        <v>1432.5</v>
      </c>
      <c r="T8" s="6">
        <v>1663.5</v>
      </c>
      <c r="V8" s="6">
        <v>1744.5</v>
      </c>
      <c r="X8" s="6">
        <v>1663.5</v>
      </c>
      <c r="Z8" s="6">
        <v>1521</v>
      </c>
      <c r="AA8" s="53"/>
      <c r="AB8" s="57">
        <f>D8+F8+H8+J8+L8+N8+P8+R8+T8+V8+X8+Z8</f>
        <v>20820.5</v>
      </c>
    </row>
    <row r="9" spans="1:28" ht="13.5" thickBot="1" x14ac:dyDescent="0.25">
      <c r="A9" s="28"/>
      <c r="B9" s="38" t="s">
        <v>41</v>
      </c>
      <c r="C9" s="9"/>
      <c r="D9" s="65">
        <f>SUM(D7:D8)</f>
        <v>12841.88</v>
      </c>
      <c r="E9" s="9"/>
      <c r="F9" s="65">
        <f>SUM(F7:F8)</f>
        <v>14524.11</v>
      </c>
      <c r="G9" s="9"/>
      <c r="H9" s="65">
        <f>SUM(H7:H8)</f>
        <v>12873.6</v>
      </c>
      <c r="I9" s="9"/>
      <c r="J9" s="65">
        <f>SUM(J7:J8)</f>
        <v>11316.34</v>
      </c>
      <c r="K9" s="9"/>
      <c r="L9" s="65">
        <f>SUM(L7:L8)</f>
        <v>13293.76</v>
      </c>
      <c r="M9" s="9"/>
      <c r="N9" s="65">
        <f>SUM(N7:N8)</f>
        <v>11123.26</v>
      </c>
      <c r="O9" s="9"/>
      <c r="P9" s="65">
        <f>SUM(P7:P8)</f>
        <v>13452.25</v>
      </c>
      <c r="Q9" s="9"/>
      <c r="R9" s="65">
        <f>SUM(R7:R8)</f>
        <v>11709.14</v>
      </c>
      <c r="S9" s="9"/>
      <c r="T9" s="65">
        <f>SUM(T7:T8)</f>
        <v>13617.62</v>
      </c>
      <c r="U9" s="9"/>
      <c r="V9" s="65">
        <f>SUM(V7:V8)</f>
        <v>14359.71</v>
      </c>
      <c r="W9" s="9"/>
      <c r="X9" s="65">
        <f>SUM(X7:X8)</f>
        <v>13373.73</v>
      </c>
      <c r="Y9" s="9"/>
      <c r="Z9" s="65">
        <f>SUM(Z7:Z8)</f>
        <v>11834.55</v>
      </c>
      <c r="AA9" s="54"/>
      <c r="AB9" s="63">
        <f>SUM(AB7:AB8)</f>
        <v>154319.94999999998</v>
      </c>
    </row>
    <row r="10" spans="1:28" ht="13.5" thickTop="1" x14ac:dyDescent="0.2">
      <c r="AA10" s="53"/>
      <c r="AB10" s="53"/>
    </row>
    <row r="11" spans="1:28" ht="15" x14ac:dyDescent="0.25">
      <c r="A11" s="27" t="s">
        <v>97</v>
      </c>
      <c r="B11" s="25"/>
      <c r="AA11" s="53"/>
      <c r="AB11" s="53"/>
    </row>
    <row r="12" spans="1:28" x14ac:dyDescent="0.2">
      <c r="A12" s="26"/>
      <c r="B12" s="24" t="s">
        <v>43</v>
      </c>
      <c r="C12" s="4">
        <v>493</v>
      </c>
      <c r="D12" s="4">
        <v>12619.27</v>
      </c>
      <c r="E12" s="4">
        <v>541</v>
      </c>
      <c r="F12" s="4">
        <v>13275.43</v>
      </c>
      <c r="G12" s="4">
        <v>387</v>
      </c>
      <c r="H12" s="4">
        <v>8647.85</v>
      </c>
      <c r="I12" s="4">
        <v>363</v>
      </c>
      <c r="J12" s="4">
        <v>9395.68</v>
      </c>
      <c r="K12" s="4">
        <v>394</v>
      </c>
      <c r="L12" s="4">
        <v>10665.05</v>
      </c>
      <c r="M12" s="4">
        <v>374</v>
      </c>
      <c r="N12" s="4">
        <v>9508.77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5">
        <f t="shared" ref="AA12:AB17" si="0">C12+E12+G12+I12+K12+M12+O12+Q12+S12+U12+W12+Y12</f>
        <v>2552</v>
      </c>
      <c r="AB12" s="55">
        <f t="shared" si="0"/>
        <v>64112.05</v>
      </c>
    </row>
    <row r="13" spans="1:28" x14ac:dyDescent="0.2">
      <c r="A13" s="20"/>
      <c r="B1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543</v>
      </c>
      <c r="P13" s="4">
        <v>12921.83</v>
      </c>
      <c r="Q13" s="4">
        <v>403</v>
      </c>
      <c r="R13" s="4">
        <v>10804.22</v>
      </c>
      <c r="S13" s="4">
        <v>470</v>
      </c>
      <c r="T13" s="4">
        <v>12848.33</v>
      </c>
      <c r="U13" s="4">
        <v>496</v>
      </c>
      <c r="V13" s="4">
        <v>12982.02</v>
      </c>
      <c r="W13" s="4">
        <v>517</v>
      </c>
      <c r="X13" s="4">
        <v>13216.12</v>
      </c>
      <c r="Y13" s="4">
        <v>412</v>
      </c>
      <c r="Z13" s="4">
        <v>11128.59</v>
      </c>
      <c r="AA13" s="55">
        <f t="shared" si="0"/>
        <v>2841</v>
      </c>
      <c r="AB13" s="55">
        <f t="shared" si="0"/>
        <v>73901.11</v>
      </c>
    </row>
    <row r="14" spans="1:28" x14ac:dyDescent="0.2">
      <c r="A14" s="20"/>
      <c r="B14" t="s">
        <v>58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v>19</v>
      </c>
      <c r="P14" s="4">
        <v>360.54</v>
      </c>
      <c r="Q14" s="4">
        <v>20</v>
      </c>
      <c r="R14" s="4">
        <v>483.72</v>
      </c>
      <c r="S14" s="4">
        <v>15</v>
      </c>
      <c r="T14" s="4">
        <v>531.70000000000005</v>
      </c>
      <c r="U14" s="4">
        <v>19</v>
      </c>
      <c r="V14" s="4">
        <v>836.65</v>
      </c>
      <c r="W14" s="4">
        <v>26</v>
      </c>
      <c r="X14" s="4">
        <v>1183.8399999999999</v>
      </c>
      <c r="Y14" s="4">
        <v>25</v>
      </c>
      <c r="Z14" s="4">
        <v>753.56</v>
      </c>
      <c r="AA14" s="55">
        <f t="shared" si="0"/>
        <v>124</v>
      </c>
      <c r="AB14" s="55">
        <f t="shared" si="0"/>
        <v>4150.01</v>
      </c>
    </row>
    <row r="15" spans="1:28" x14ac:dyDescent="0.2">
      <c r="B15" s="13" t="s">
        <v>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v>146</v>
      </c>
      <c r="P15" s="4">
        <v>12856.97</v>
      </c>
      <c r="Q15" s="4">
        <v>129</v>
      </c>
      <c r="R15" s="4">
        <v>10304.450000000001</v>
      </c>
      <c r="S15" s="4">
        <v>153</v>
      </c>
      <c r="T15" s="4">
        <v>13875.48</v>
      </c>
      <c r="U15" s="4">
        <v>222</v>
      </c>
      <c r="V15" s="4">
        <v>19617.939999999999</v>
      </c>
      <c r="W15" s="4">
        <v>203</v>
      </c>
      <c r="X15" s="4">
        <v>17037.09</v>
      </c>
      <c r="Y15" s="4">
        <v>152</v>
      </c>
      <c r="Z15" s="4">
        <v>12286.61</v>
      </c>
      <c r="AA15" s="55">
        <f t="shared" si="0"/>
        <v>1005</v>
      </c>
      <c r="AB15" s="55">
        <f t="shared" si="0"/>
        <v>85978.54</v>
      </c>
    </row>
    <row r="16" spans="1:28" x14ac:dyDescent="0.2">
      <c r="B16" s="24" t="s">
        <v>92</v>
      </c>
      <c r="C16" s="4">
        <v>200</v>
      </c>
      <c r="D16" s="4">
        <v>15921.95</v>
      </c>
      <c r="E16" s="4">
        <v>209</v>
      </c>
      <c r="F16" s="4">
        <v>14102.4</v>
      </c>
      <c r="G16" s="4">
        <v>182</v>
      </c>
      <c r="H16" s="4">
        <v>12448.1</v>
      </c>
      <c r="I16" s="4">
        <v>159</v>
      </c>
      <c r="J16" s="4">
        <v>9575</v>
      </c>
      <c r="K16" s="4">
        <v>184</v>
      </c>
      <c r="L16" s="4">
        <v>13721.99</v>
      </c>
      <c r="M16" s="4">
        <v>181</v>
      </c>
      <c r="N16" s="4">
        <v>12823.89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55">
        <f t="shared" si="0"/>
        <v>1115</v>
      </c>
      <c r="AB16" s="55">
        <f t="shared" si="0"/>
        <v>78593.33</v>
      </c>
    </row>
    <row r="17" spans="1:30" s="31" customFormat="1" x14ac:dyDescent="0.2">
      <c r="A17" s="142"/>
      <c r="B17" s="143" t="s">
        <v>45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16</v>
      </c>
      <c r="P17" s="8">
        <v>317</v>
      </c>
      <c r="Q17" s="8">
        <v>28</v>
      </c>
      <c r="R17" s="8">
        <v>806</v>
      </c>
      <c r="S17" s="8">
        <v>16</v>
      </c>
      <c r="T17" s="8">
        <v>268</v>
      </c>
      <c r="U17" s="8">
        <v>36</v>
      </c>
      <c r="V17" s="8">
        <v>525</v>
      </c>
      <c r="W17" s="8">
        <v>49</v>
      </c>
      <c r="X17" s="8">
        <v>1027</v>
      </c>
      <c r="Y17" s="8">
        <v>15</v>
      </c>
      <c r="Z17" s="8">
        <v>271</v>
      </c>
      <c r="AA17" s="55">
        <f t="shared" si="0"/>
        <v>160</v>
      </c>
      <c r="AB17" s="55">
        <f t="shared" si="0"/>
        <v>3214</v>
      </c>
    </row>
    <row r="18" spans="1:30" ht="13.5" thickBot="1" x14ac:dyDescent="0.25">
      <c r="A18" s="28" t="s">
        <v>100</v>
      </c>
      <c r="B18" s="38" t="s">
        <v>48</v>
      </c>
      <c r="C18" s="29">
        <f t="shared" ref="C18:AB18" si="1">SUM(C12:C17)</f>
        <v>693</v>
      </c>
      <c r="D18" s="65">
        <f>SUM(D12:D17)</f>
        <v>28541.22</v>
      </c>
      <c r="E18" s="29">
        <f t="shared" si="1"/>
        <v>750</v>
      </c>
      <c r="F18" s="65">
        <f t="shared" si="1"/>
        <v>27377.83</v>
      </c>
      <c r="G18" s="29">
        <f t="shared" si="1"/>
        <v>569</v>
      </c>
      <c r="H18" s="65">
        <f t="shared" si="1"/>
        <v>21095.95</v>
      </c>
      <c r="I18" s="29">
        <f t="shared" si="1"/>
        <v>522</v>
      </c>
      <c r="J18" s="65">
        <f t="shared" si="1"/>
        <v>18970.68</v>
      </c>
      <c r="K18" s="29">
        <f t="shared" si="1"/>
        <v>578</v>
      </c>
      <c r="L18" s="65">
        <f t="shared" si="1"/>
        <v>24387.040000000001</v>
      </c>
      <c r="M18" s="29">
        <f t="shared" si="1"/>
        <v>555</v>
      </c>
      <c r="N18" s="65">
        <f t="shared" si="1"/>
        <v>22332.66</v>
      </c>
      <c r="O18" s="29">
        <f t="shared" si="1"/>
        <v>724</v>
      </c>
      <c r="P18" s="65">
        <f t="shared" si="1"/>
        <v>26456.34</v>
      </c>
      <c r="Q18" s="29">
        <f t="shared" si="1"/>
        <v>580</v>
      </c>
      <c r="R18" s="65">
        <f t="shared" si="1"/>
        <v>22398.39</v>
      </c>
      <c r="S18" s="29">
        <f t="shared" si="1"/>
        <v>654</v>
      </c>
      <c r="T18" s="65">
        <f t="shared" si="1"/>
        <v>27523.510000000002</v>
      </c>
      <c r="U18" s="29">
        <f t="shared" si="1"/>
        <v>773</v>
      </c>
      <c r="V18" s="65">
        <f t="shared" si="1"/>
        <v>33961.61</v>
      </c>
      <c r="W18" s="29">
        <f t="shared" si="1"/>
        <v>795</v>
      </c>
      <c r="X18" s="65">
        <f t="shared" si="1"/>
        <v>32464.050000000003</v>
      </c>
      <c r="Y18" s="29">
        <f t="shared" si="1"/>
        <v>604</v>
      </c>
      <c r="Z18" s="65">
        <f t="shared" si="1"/>
        <v>24439.760000000002</v>
      </c>
      <c r="AA18" s="58">
        <f t="shared" si="1"/>
        <v>7797</v>
      </c>
      <c r="AB18" s="59">
        <f t="shared" si="1"/>
        <v>309949.04000000004</v>
      </c>
    </row>
    <row r="19" spans="1:30" ht="13.5" thickTop="1" x14ac:dyDescent="0.2">
      <c r="AA19" s="53"/>
      <c r="AB19" s="53"/>
    </row>
    <row r="20" spans="1:30" x14ac:dyDescent="0.2">
      <c r="A20" s="25" t="s">
        <v>98</v>
      </c>
      <c r="AA20" s="53"/>
      <c r="AB20" s="53"/>
    </row>
    <row r="21" spans="1:30" x14ac:dyDescent="0.2">
      <c r="B21" s="24" t="s">
        <v>49</v>
      </c>
      <c r="C21" s="17"/>
      <c r="D21" s="17"/>
      <c r="E21" s="17">
        <v>1</v>
      </c>
      <c r="F21" s="17">
        <v>516.5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1</v>
      </c>
      <c r="R21" s="17">
        <v>21.4</v>
      </c>
      <c r="S21" s="17"/>
      <c r="T21" s="17"/>
      <c r="U21" s="17"/>
      <c r="V21" s="17"/>
      <c r="W21" s="17"/>
      <c r="X21" s="17"/>
      <c r="Y21" s="17"/>
      <c r="Z21" s="17"/>
      <c r="AA21" s="55">
        <f t="shared" ref="AA21:AA23" si="2">C21+E21+G21+I21+K21+M21+O21+Q21+S21+U21+W21+Y21</f>
        <v>2</v>
      </c>
      <c r="AB21" s="55">
        <f t="shared" ref="AB21:AB23" si="3">D21+F21+H21+J21+L21+N21+P21+R21+T21+V21+X21+Z21</f>
        <v>537.9</v>
      </c>
    </row>
    <row r="22" spans="1:30" x14ac:dyDescent="0.2">
      <c r="B22" s="24" t="s">
        <v>114</v>
      </c>
      <c r="C22" s="4"/>
      <c r="D22" s="4"/>
      <c r="E22" s="4"/>
      <c r="F22" s="4"/>
      <c r="G22" s="4">
        <v>1</v>
      </c>
      <c r="H22" s="4">
        <v>246</v>
      </c>
      <c r="I22" s="4">
        <v>1</v>
      </c>
      <c r="J22" s="4">
        <v>587.29999999999995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5">
        <f t="shared" si="2"/>
        <v>2</v>
      </c>
      <c r="AB22" s="55">
        <f t="shared" si="3"/>
        <v>833.3</v>
      </c>
    </row>
    <row r="23" spans="1:30" x14ac:dyDescent="0.2">
      <c r="B23" s="24" t="s">
        <v>115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1</v>
      </c>
      <c r="X23" s="4">
        <v>659.25</v>
      </c>
      <c r="Y23" s="4"/>
      <c r="Z23" s="4"/>
      <c r="AA23" s="55">
        <f t="shared" si="2"/>
        <v>1</v>
      </c>
      <c r="AB23" s="55">
        <f t="shared" si="3"/>
        <v>659.25</v>
      </c>
    </row>
    <row r="24" spans="1:30" x14ac:dyDescent="0.2">
      <c r="B24" s="24" t="s">
        <v>50</v>
      </c>
      <c r="C24" s="17">
        <v>20</v>
      </c>
      <c r="D24" s="17">
        <v>9235.98</v>
      </c>
      <c r="E24" s="17">
        <v>24</v>
      </c>
      <c r="F24" s="17">
        <v>10584</v>
      </c>
      <c r="G24" s="17">
        <v>35</v>
      </c>
      <c r="H24" s="17">
        <v>13485.69</v>
      </c>
      <c r="I24" s="17">
        <v>23</v>
      </c>
      <c r="J24" s="17">
        <v>8100.42</v>
      </c>
      <c r="K24" s="17">
        <v>26</v>
      </c>
      <c r="L24" s="17">
        <v>10029.549999999999</v>
      </c>
      <c r="M24" s="17">
        <v>41</v>
      </c>
      <c r="N24" s="17">
        <v>17592.82</v>
      </c>
      <c r="O24" s="17">
        <v>47</v>
      </c>
      <c r="P24" s="17">
        <v>16200.74</v>
      </c>
      <c r="Q24" s="17">
        <v>40</v>
      </c>
      <c r="R24" s="17">
        <v>16214.1</v>
      </c>
      <c r="S24" s="17">
        <v>60</v>
      </c>
      <c r="T24" s="17">
        <v>25998.54</v>
      </c>
      <c r="U24" s="17">
        <v>48</v>
      </c>
      <c r="V24" s="17">
        <v>18929</v>
      </c>
      <c r="W24" s="17">
        <v>37</v>
      </c>
      <c r="X24" s="17">
        <v>16228.61</v>
      </c>
      <c r="Y24" s="17">
        <v>36</v>
      </c>
      <c r="Z24" s="17">
        <v>12765.8</v>
      </c>
      <c r="AA24" s="55">
        <f t="shared" ref="AA24:AA26" si="4">C24+E24+G24+I24+K24+M24+O24+Q24+S24+U24+W24+Y24</f>
        <v>437</v>
      </c>
      <c r="AB24" s="55">
        <f t="shared" ref="AB24:AB26" si="5">D24+F24+H24+J24+L24+N24+P24+R24+T24+V24+X24+Z24</f>
        <v>175365.25</v>
      </c>
    </row>
    <row r="25" spans="1:30" x14ac:dyDescent="0.2">
      <c r="B25" s="24" t="s">
        <v>51</v>
      </c>
      <c r="C25" s="17">
        <v>5</v>
      </c>
      <c r="D25" s="17">
        <v>1797.03</v>
      </c>
      <c r="E25" s="17">
        <v>6</v>
      </c>
      <c r="F25" s="17">
        <v>2575.2600000000002</v>
      </c>
      <c r="G25" s="17">
        <v>5</v>
      </c>
      <c r="H25" s="17">
        <v>1793.97</v>
      </c>
      <c r="I25" s="17">
        <v>9</v>
      </c>
      <c r="J25" s="17">
        <v>2964.14</v>
      </c>
      <c r="K25" s="17">
        <v>8</v>
      </c>
      <c r="L25" s="17">
        <v>2337.0500000000002</v>
      </c>
      <c r="M25" s="17">
        <v>4</v>
      </c>
      <c r="N25" s="17">
        <v>1550.99</v>
      </c>
      <c r="O25" s="17">
        <v>12</v>
      </c>
      <c r="P25" s="17">
        <v>5585.24</v>
      </c>
      <c r="Q25" s="17">
        <v>8</v>
      </c>
      <c r="R25" s="17">
        <v>2142.67</v>
      </c>
      <c r="S25" s="17">
        <v>26</v>
      </c>
      <c r="T25" s="17">
        <v>9518.11</v>
      </c>
      <c r="U25" s="17">
        <v>16</v>
      </c>
      <c r="V25" s="17">
        <v>6600.11</v>
      </c>
      <c r="W25" s="17">
        <v>14</v>
      </c>
      <c r="X25" s="17">
        <v>4581.3599999999997</v>
      </c>
      <c r="Y25" s="17">
        <v>13</v>
      </c>
      <c r="Z25" s="17">
        <v>5325.45</v>
      </c>
      <c r="AA25" s="55">
        <f t="shared" si="4"/>
        <v>126</v>
      </c>
      <c r="AB25" s="55">
        <f t="shared" si="5"/>
        <v>46771.38</v>
      </c>
    </row>
    <row r="26" spans="1:30" x14ac:dyDescent="0.2">
      <c r="A26" s="31"/>
      <c r="B26" s="32" t="s">
        <v>52</v>
      </c>
      <c r="C26" s="8">
        <v>1</v>
      </c>
      <c r="D26" s="8">
        <v>1194.75</v>
      </c>
      <c r="E26" s="8">
        <v>9</v>
      </c>
      <c r="F26" s="8">
        <v>3396.94</v>
      </c>
      <c r="G26" s="8"/>
      <c r="H26" s="8"/>
      <c r="I26" s="8">
        <v>2</v>
      </c>
      <c r="J26" s="8">
        <v>277.37</v>
      </c>
      <c r="K26" s="4"/>
      <c r="L26" s="4"/>
      <c r="M26" s="4"/>
      <c r="N26" s="4"/>
      <c r="O26" s="4">
        <v>3</v>
      </c>
      <c r="P26" s="4">
        <v>1605.46</v>
      </c>
      <c r="Q26" s="4"/>
      <c r="R26" s="4"/>
      <c r="S26" s="4">
        <v>5</v>
      </c>
      <c r="T26" s="4">
        <v>2057.9699999999998</v>
      </c>
      <c r="U26" s="4">
        <v>2</v>
      </c>
      <c r="V26" s="4">
        <v>4229.4799999999996</v>
      </c>
      <c r="W26" s="4">
        <v>3</v>
      </c>
      <c r="X26" s="4">
        <v>1687.77</v>
      </c>
      <c r="Y26" s="4">
        <v>3</v>
      </c>
      <c r="Z26" s="4">
        <v>808.66</v>
      </c>
      <c r="AA26" s="55">
        <f t="shared" si="4"/>
        <v>28</v>
      </c>
      <c r="AB26" s="55">
        <f t="shared" si="5"/>
        <v>15258.4</v>
      </c>
    </row>
    <row r="27" spans="1:30" ht="13.5" thickBot="1" x14ac:dyDescent="0.25">
      <c r="A27" s="69"/>
      <c r="B27" s="69" t="s">
        <v>48</v>
      </c>
      <c r="C27" s="29">
        <f t="shared" ref="C27:AB27" si="6">SUM(C21:C26)</f>
        <v>26</v>
      </c>
      <c r="D27" s="65">
        <f t="shared" si="6"/>
        <v>12227.76</v>
      </c>
      <c r="E27" s="29">
        <f t="shared" si="6"/>
        <v>40</v>
      </c>
      <c r="F27" s="65">
        <f t="shared" si="6"/>
        <v>17072.7</v>
      </c>
      <c r="G27" s="29">
        <f t="shared" si="6"/>
        <v>41</v>
      </c>
      <c r="H27" s="65">
        <f t="shared" si="6"/>
        <v>15525.66</v>
      </c>
      <c r="I27" s="29">
        <f t="shared" si="6"/>
        <v>35</v>
      </c>
      <c r="J27" s="65">
        <f t="shared" si="6"/>
        <v>11929.23</v>
      </c>
      <c r="K27" s="70">
        <f t="shared" si="6"/>
        <v>34</v>
      </c>
      <c r="L27" s="78">
        <f t="shared" si="6"/>
        <v>12366.599999999999</v>
      </c>
      <c r="M27" s="70">
        <f t="shared" si="6"/>
        <v>45</v>
      </c>
      <c r="N27" s="78">
        <f t="shared" si="6"/>
        <v>19143.810000000001</v>
      </c>
      <c r="O27" s="70">
        <f t="shared" si="6"/>
        <v>62</v>
      </c>
      <c r="P27" s="78">
        <f t="shared" si="6"/>
        <v>23391.439999999999</v>
      </c>
      <c r="Q27" s="70">
        <f t="shared" si="6"/>
        <v>49</v>
      </c>
      <c r="R27" s="78">
        <f t="shared" si="6"/>
        <v>18378.169999999998</v>
      </c>
      <c r="S27" s="70">
        <f t="shared" si="6"/>
        <v>91</v>
      </c>
      <c r="T27" s="78">
        <f t="shared" si="6"/>
        <v>37574.620000000003</v>
      </c>
      <c r="U27" s="70">
        <f t="shared" si="6"/>
        <v>66</v>
      </c>
      <c r="V27" s="78">
        <f t="shared" si="6"/>
        <v>29758.59</v>
      </c>
      <c r="W27" s="70">
        <f t="shared" si="6"/>
        <v>55</v>
      </c>
      <c r="X27" s="78">
        <f t="shared" si="6"/>
        <v>23156.99</v>
      </c>
      <c r="Y27" s="70">
        <f t="shared" si="6"/>
        <v>52</v>
      </c>
      <c r="Z27" s="78">
        <f t="shared" si="6"/>
        <v>18899.91</v>
      </c>
      <c r="AA27" s="58">
        <f t="shared" si="6"/>
        <v>596</v>
      </c>
      <c r="AB27" s="59">
        <f t="shared" si="6"/>
        <v>239425.48</v>
      </c>
    </row>
    <row r="28" spans="1:30" ht="13.5" thickTop="1" x14ac:dyDescent="0.2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61"/>
      <c r="AB28" s="61"/>
    </row>
    <row r="29" spans="1:30" x14ac:dyDescent="0.2">
      <c r="A29" s="25" t="s">
        <v>94</v>
      </c>
      <c r="C29" s="67">
        <f t="shared" ref="C29:AB29" si="7">C18+C27</f>
        <v>719</v>
      </c>
      <c r="D29" s="79">
        <f t="shared" si="7"/>
        <v>40768.980000000003</v>
      </c>
      <c r="E29" s="67">
        <f t="shared" si="7"/>
        <v>790</v>
      </c>
      <c r="F29" s="79">
        <f t="shared" si="7"/>
        <v>44450.53</v>
      </c>
      <c r="G29" s="67">
        <f t="shared" si="7"/>
        <v>610</v>
      </c>
      <c r="H29" s="79">
        <f t="shared" si="7"/>
        <v>36621.61</v>
      </c>
      <c r="I29" s="67">
        <f t="shared" si="7"/>
        <v>557</v>
      </c>
      <c r="J29" s="79">
        <f t="shared" si="7"/>
        <v>30899.91</v>
      </c>
      <c r="K29" s="67">
        <f t="shared" si="7"/>
        <v>612</v>
      </c>
      <c r="L29" s="79">
        <f t="shared" si="7"/>
        <v>36753.64</v>
      </c>
      <c r="M29" s="67">
        <f t="shared" si="7"/>
        <v>600</v>
      </c>
      <c r="N29" s="79">
        <f t="shared" si="7"/>
        <v>41476.47</v>
      </c>
      <c r="O29" s="67">
        <f t="shared" si="7"/>
        <v>786</v>
      </c>
      <c r="P29" s="79">
        <f t="shared" si="7"/>
        <v>49847.78</v>
      </c>
      <c r="Q29" s="67">
        <f t="shared" si="7"/>
        <v>629</v>
      </c>
      <c r="R29" s="79">
        <f t="shared" si="7"/>
        <v>40776.559999999998</v>
      </c>
      <c r="S29" s="67">
        <f t="shared" si="7"/>
        <v>745</v>
      </c>
      <c r="T29" s="79">
        <f t="shared" si="7"/>
        <v>65098.130000000005</v>
      </c>
      <c r="U29" s="67">
        <f t="shared" si="7"/>
        <v>839</v>
      </c>
      <c r="V29" s="79">
        <f t="shared" si="7"/>
        <v>63720.2</v>
      </c>
      <c r="W29" s="67">
        <f t="shared" si="7"/>
        <v>850</v>
      </c>
      <c r="X29" s="79">
        <f t="shared" si="7"/>
        <v>55621.040000000008</v>
      </c>
      <c r="Y29" s="67">
        <f t="shared" si="7"/>
        <v>656</v>
      </c>
      <c r="Z29" s="79">
        <f t="shared" si="7"/>
        <v>43339.67</v>
      </c>
      <c r="AA29" s="136">
        <f t="shared" si="7"/>
        <v>8393</v>
      </c>
      <c r="AB29" s="137">
        <f t="shared" si="7"/>
        <v>549374.52</v>
      </c>
    </row>
    <row r="30" spans="1:30" x14ac:dyDescent="0.2">
      <c r="A30" s="25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136"/>
      <c r="AB30" s="137"/>
    </row>
    <row r="31" spans="1:30" ht="13.5" customHeight="1" x14ac:dyDescent="0.2">
      <c r="A31" s="25" t="s">
        <v>101</v>
      </c>
      <c r="B31" s="66"/>
      <c r="C31" s="66"/>
      <c r="D31" s="93">
        <v>418856.28</v>
      </c>
      <c r="E31" s="66"/>
      <c r="F31" s="93">
        <v>437863.67</v>
      </c>
      <c r="G31" s="66"/>
      <c r="H31" s="93">
        <v>393185.03</v>
      </c>
      <c r="I31" s="66"/>
      <c r="J31" s="93">
        <v>345272.71</v>
      </c>
      <c r="K31" s="66"/>
      <c r="L31" s="93">
        <v>366718.47</v>
      </c>
      <c r="M31" s="66"/>
      <c r="N31" s="93">
        <v>339671.03</v>
      </c>
      <c r="O31" s="66"/>
      <c r="P31" s="93">
        <v>382835.66</v>
      </c>
      <c r="Q31" s="66"/>
      <c r="R31" s="93">
        <v>343118.51</v>
      </c>
      <c r="S31" s="66"/>
      <c r="T31" s="93">
        <v>420792.72</v>
      </c>
      <c r="U31" s="66"/>
      <c r="V31" s="93">
        <v>436405.18</v>
      </c>
      <c r="W31" s="66"/>
      <c r="X31" s="93">
        <v>437084.18</v>
      </c>
      <c r="Y31" s="66"/>
      <c r="Z31" s="93">
        <v>398635.51</v>
      </c>
      <c r="AA31" s="91"/>
      <c r="AB31" s="64">
        <f>D31+F31+H31+J31+L31+N31+P31+R31+T31+V31+X31+Z31</f>
        <v>4720438.95</v>
      </c>
      <c r="AD31" s="116"/>
    </row>
    <row r="32" spans="1:30" s="13" customFormat="1" ht="12.75" customHeight="1" thickBot="1" x14ac:dyDescent="0.25">
      <c r="A32" s="117" t="s">
        <v>105</v>
      </c>
      <c r="B32" s="118"/>
      <c r="C32" s="30"/>
      <c r="D32" s="119">
        <f>D29/D31</f>
        <v>9.7334054535364728E-2</v>
      </c>
      <c r="E32" s="30"/>
      <c r="F32" s="119">
        <f t="shared" ref="F32" si="8">F29/F31</f>
        <v>0.10151682600202935</v>
      </c>
      <c r="G32" s="30"/>
      <c r="H32" s="119">
        <f t="shared" ref="H32" si="9">H29/H31</f>
        <v>9.3140906203880644E-2</v>
      </c>
      <c r="I32" s="30"/>
      <c r="J32" s="119">
        <f t="shared" ref="J32" si="10">J29/J31</f>
        <v>8.9494214587651597E-2</v>
      </c>
      <c r="K32" s="30"/>
      <c r="L32" s="119">
        <f t="shared" ref="L32" si="11">L29/L31</f>
        <v>0.10022304030664178</v>
      </c>
      <c r="M32" s="30"/>
      <c r="N32" s="119">
        <f t="shared" ref="N32" si="12">N29/N31</f>
        <v>0.12210776409162712</v>
      </c>
      <c r="O32" s="30"/>
      <c r="P32" s="119">
        <f t="shared" ref="P32" si="13">P29/P31</f>
        <v>0.13020673152548015</v>
      </c>
      <c r="Q32" s="30"/>
      <c r="R32" s="119">
        <f t="shared" ref="R32" si="14">R29/R31</f>
        <v>0.11884103833395639</v>
      </c>
      <c r="S32" s="30"/>
      <c r="T32" s="119">
        <f t="shared" ref="T32" si="15">T29/T31</f>
        <v>0.15470355570790295</v>
      </c>
      <c r="U32" s="30"/>
      <c r="V32" s="119">
        <f t="shared" ref="V32" si="16">V29/V31</f>
        <v>0.14601155742468502</v>
      </c>
      <c r="W32" s="30"/>
      <c r="X32" s="119">
        <f t="shared" ref="X32" si="17">X29/X31</f>
        <v>0.12725475445027548</v>
      </c>
      <c r="Y32" s="30"/>
      <c r="Z32" s="119">
        <f t="shared" ref="Z32" si="18">Z29/Z31</f>
        <v>0.10872004353049229</v>
      </c>
      <c r="AA32" s="138"/>
      <c r="AB32" s="139">
        <f>AB29/AB31</f>
        <v>0.11638208349246842</v>
      </c>
    </row>
    <row r="33" spans="1:32" s="13" customFormat="1" ht="13.5" customHeight="1" thickTop="1" x14ac:dyDescent="0.2">
      <c r="A33" s="19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53"/>
      <c r="AB33" s="140"/>
    </row>
    <row r="34" spans="1:32" x14ac:dyDescent="0.2">
      <c r="A34" s="25" t="s">
        <v>93</v>
      </c>
      <c r="B34" s="25"/>
      <c r="AA34" s="53"/>
      <c r="AB34" s="53"/>
    </row>
    <row r="35" spans="1:32" s="31" customFormat="1" x14ac:dyDescent="0.2">
      <c r="B35" s="32" t="s">
        <v>46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446</v>
      </c>
      <c r="P35" s="129">
        <v>3673.36</v>
      </c>
      <c r="Q35" s="17">
        <v>419</v>
      </c>
      <c r="R35" s="129">
        <v>3362.0929999999998</v>
      </c>
      <c r="S35" s="17">
        <v>321</v>
      </c>
      <c r="T35" s="129">
        <v>1997.05</v>
      </c>
      <c r="U35" s="17">
        <v>456</v>
      </c>
      <c r="V35" s="129">
        <v>1212.73</v>
      </c>
      <c r="W35" s="17">
        <v>500</v>
      </c>
      <c r="X35" s="129">
        <v>23970.94</v>
      </c>
      <c r="Y35" s="17">
        <v>372</v>
      </c>
      <c r="Z35" s="129">
        <v>4110</v>
      </c>
      <c r="AA35" s="55">
        <f t="shared" ref="AA35:AA36" si="19">C35+E35+G35+I35+K35+M35+O35+Q35+S35+U35+W35+Y35</f>
        <v>2514</v>
      </c>
      <c r="AB35" s="131">
        <f t="shared" ref="AB35:AB36" si="20">D35+F35+H35+J35+L35+N35+P35+R35+T35+V35+X35+Z35</f>
        <v>38326.172999999995</v>
      </c>
    </row>
    <row r="36" spans="1:32" x14ac:dyDescent="0.2">
      <c r="A36" s="31"/>
      <c r="B36" s="32" t="s">
        <v>47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>
        <v>214</v>
      </c>
      <c r="P36" s="130">
        <v>2003.27</v>
      </c>
      <c r="Q36" s="103">
        <v>207</v>
      </c>
      <c r="R36" s="130">
        <v>1875.77</v>
      </c>
      <c r="S36" s="103">
        <v>168</v>
      </c>
      <c r="T36" s="130">
        <v>879.53</v>
      </c>
      <c r="U36" s="103">
        <v>242</v>
      </c>
      <c r="V36" s="130">
        <v>1364.89</v>
      </c>
      <c r="W36" s="103">
        <v>225</v>
      </c>
      <c r="X36" s="130">
        <v>1413.63</v>
      </c>
      <c r="Y36" s="103">
        <v>213</v>
      </c>
      <c r="Z36" s="130">
        <v>5154.95</v>
      </c>
      <c r="AA36" s="55">
        <f t="shared" si="19"/>
        <v>1269</v>
      </c>
      <c r="AB36" s="131">
        <f t="shared" si="20"/>
        <v>12692.04</v>
      </c>
    </row>
    <row r="37" spans="1:32" ht="13.5" thickBot="1" x14ac:dyDescent="0.25">
      <c r="A37" s="104"/>
      <c r="B37" s="69" t="s">
        <v>95</v>
      </c>
      <c r="C37" s="105"/>
      <c r="D37" s="105"/>
      <c r="E37" s="105"/>
      <c r="F37" s="105"/>
      <c r="G37" s="105"/>
      <c r="H37" s="71"/>
      <c r="I37" s="71"/>
      <c r="J37" s="71"/>
      <c r="K37" s="71"/>
      <c r="L37" s="71"/>
      <c r="M37" s="71"/>
      <c r="N37" s="71"/>
      <c r="O37" s="71">
        <f t="shared" ref="O37:AB37" si="21">SUM(O35:O36)</f>
        <v>660</v>
      </c>
      <c r="P37" s="132">
        <f t="shared" si="21"/>
        <v>5676.63</v>
      </c>
      <c r="Q37" s="71">
        <f t="shared" si="21"/>
        <v>626</v>
      </c>
      <c r="R37" s="132">
        <f t="shared" si="21"/>
        <v>5237.8629999999994</v>
      </c>
      <c r="S37" s="71">
        <f t="shared" si="21"/>
        <v>489</v>
      </c>
      <c r="T37" s="132">
        <f t="shared" si="21"/>
        <v>2876.58</v>
      </c>
      <c r="U37" s="71">
        <f t="shared" si="21"/>
        <v>698</v>
      </c>
      <c r="V37" s="132">
        <f t="shared" si="21"/>
        <v>2577.62</v>
      </c>
      <c r="W37" s="71">
        <f t="shared" si="21"/>
        <v>725</v>
      </c>
      <c r="X37" s="132">
        <f t="shared" si="21"/>
        <v>25384.57</v>
      </c>
      <c r="Y37" s="71">
        <f t="shared" si="21"/>
        <v>585</v>
      </c>
      <c r="Z37" s="132">
        <f t="shared" si="21"/>
        <v>9264.9500000000007</v>
      </c>
      <c r="AA37" s="58">
        <f t="shared" si="21"/>
        <v>3783</v>
      </c>
      <c r="AB37" s="59">
        <f t="shared" si="21"/>
        <v>51018.212999999996</v>
      </c>
    </row>
    <row r="38" spans="1:32" ht="14.25" thickTop="1" thickBot="1" x14ac:dyDescent="0.25">
      <c r="A38" s="28"/>
      <c r="B38" s="3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32" ht="24" customHeight="1" thickTop="1" thickBot="1" x14ac:dyDescent="0.25">
      <c r="A39" s="101" t="s">
        <v>88</v>
      </c>
      <c r="B39" s="102"/>
      <c r="C39" s="77"/>
      <c r="D39" s="128">
        <f>D18+D27+D37-D9</f>
        <v>27927.100000000006</v>
      </c>
      <c r="E39" s="77"/>
      <c r="F39" s="128">
        <f>F18+F27+F37-F9</f>
        <v>29926.42</v>
      </c>
      <c r="G39" s="77"/>
      <c r="H39" s="128">
        <f>H18+H27+38-H9</f>
        <v>23786.010000000002</v>
      </c>
      <c r="I39" s="77"/>
      <c r="J39" s="128">
        <f>J18+J27+J37-J9</f>
        <v>19583.57</v>
      </c>
      <c r="K39" s="77"/>
      <c r="L39" s="128">
        <f>L18+L27+L37-L9</f>
        <v>23459.879999999997</v>
      </c>
      <c r="M39" s="77"/>
      <c r="N39" s="128">
        <f>N18+N27+N37-N9</f>
        <v>30353.21</v>
      </c>
      <c r="O39" s="77"/>
      <c r="P39" s="128">
        <f>P18+P27+P37-P9</f>
        <v>42072.159999999996</v>
      </c>
      <c r="Q39" s="77"/>
      <c r="R39" s="128">
        <f>R18+R27+R37-R9</f>
        <v>34305.282999999996</v>
      </c>
      <c r="S39" s="77"/>
      <c r="T39" s="128">
        <f>T18+T27+T37-T9</f>
        <v>54357.090000000004</v>
      </c>
      <c r="U39" s="77"/>
      <c r="V39" s="128">
        <f>V18+V27+V37-V9</f>
        <v>51938.109999999993</v>
      </c>
      <c r="W39" s="77"/>
      <c r="X39" s="128">
        <f>X18+X27+X37-X9</f>
        <v>67631.880000000019</v>
      </c>
      <c r="Y39" s="77"/>
      <c r="Z39" s="128">
        <f>Z18+Z27+Z37-Z9</f>
        <v>40770.069999999992</v>
      </c>
      <c r="AA39" s="77"/>
      <c r="AB39" s="128">
        <f>AB18+AB27+AB37-AB9</f>
        <v>446072.78300000005</v>
      </c>
      <c r="AF39" s="1"/>
    </row>
    <row r="40" spans="1:32" ht="13.5" thickTop="1" x14ac:dyDescent="0.2">
      <c r="A40" s="98"/>
      <c r="B40" s="13"/>
      <c r="C40" s="13"/>
      <c r="D40" s="13"/>
      <c r="E40" s="13"/>
      <c r="F40" s="13"/>
      <c r="G40" s="1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2" x14ac:dyDescent="0.2">
      <c r="A41" s="98" t="s">
        <v>91</v>
      </c>
      <c r="B41" s="13"/>
      <c r="C41" s="13"/>
      <c r="D41" s="13"/>
      <c r="E41" s="13"/>
      <c r="F41" s="13"/>
      <c r="G41" s="1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32" x14ac:dyDescent="0.2">
      <c r="A42" s="98" t="s">
        <v>118</v>
      </c>
      <c r="B42" s="3"/>
      <c r="C42" s="3"/>
      <c r="D42" s="3"/>
      <c r="E42" s="3"/>
      <c r="F42" s="3"/>
      <c r="G42" s="3"/>
      <c r="H42" s="3"/>
      <c r="I42" s="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6"/>
    </row>
    <row r="43" spans="1:32" x14ac:dyDescent="0.2">
      <c r="A43" s="15" t="s">
        <v>87</v>
      </c>
      <c r="B43" s="80"/>
    </row>
    <row r="44" spans="1:32" x14ac:dyDescent="0.2">
      <c r="A44" s="98" t="s">
        <v>103</v>
      </c>
    </row>
  </sheetData>
  <mergeCells count="13">
    <mergeCell ref="AA3:AB3"/>
    <mergeCell ref="S3:T3"/>
    <mergeCell ref="U3:V3"/>
    <mergeCell ref="W3:X3"/>
    <mergeCell ref="Y3:Z3"/>
    <mergeCell ref="M3:N3"/>
    <mergeCell ref="O3:P3"/>
    <mergeCell ref="Q3:R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49" orientation="landscape" r:id="rId1"/>
  <headerFooter alignWithMargins="0">
    <oddFooter>&amp;L&amp;F&amp;RPrepared by Kathy Adair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Cost Report Codes</vt:lpstr>
      <vt:lpstr>Statewide Totals</vt:lpstr>
      <vt:lpstr>01</vt:lpstr>
      <vt:lpstr>02</vt:lpstr>
      <vt:lpstr>03</vt:lpstr>
      <vt:lpstr>04</vt:lpstr>
      <vt:lpstr>05 ACPE</vt:lpstr>
      <vt:lpstr>05</vt:lpstr>
      <vt:lpstr>06</vt:lpstr>
      <vt:lpstr>07</vt:lpstr>
      <vt:lpstr>08</vt:lpstr>
      <vt:lpstr>09</vt:lpstr>
      <vt:lpstr>10</vt:lpstr>
      <vt:lpstr>11</vt:lpstr>
      <vt:lpstr>12</vt:lpstr>
      <vt:lpstr>18</vt:lpstr>
      <vt:lpstr>20</vt:lpstr>
      <vt:lpstr>25</vt:lpstr>
      <vt:lpstr>'04'!Print_Area</vt:lpstr>
      <vt:lpstr>'25'!Print_Area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Calculated Savings for E-Travel FY12</dc:title>
  <dc:creator>State Travel Manager;Div of Finance;Dept of Administration;State of Alaska</dc:creator>
  <cp:lastModifiedBy>jafultz</cp:lastModifiedBy>
  <cp:lastPrinted>2012-07-30T18:42:05Z</cp:lastPrinted>
  <dcterms:created xsi:type="dcterms:W3CDTF">2005-10-22T14:09:27Z</dcterms:created>
  <dcterms:modified xsi:type="dcterms:W3CDTF">2012-08-07T17:58:55Z</dcterms:modified>
</cp:coreProperties>
</file>