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45" yWindow="105" windowWidth="30000" windowHeight="10860" tabRatio="830" activeTab="1"/>
  </bookViews>
  <sheets>
    <sheet name="Cost Report Codes" sheetId="19" r:id="rId1"/>
    <sheet name="Statewide Totals" sheetId="1" r:id="rId2"/>
    <sheet name="01" sheetId="16" r:id="rId3"/>
    <sheet name="02" sheetId="15" r:id="rId4"/>
    <sheet name="03" sheetId="14" r:id="rId5"/>
    <sheet name="04" sheetId="13" r:id="rId6"/>
    <sheet name="05" sheetId="12" r:id="rId7"/>
    <sheet name="05 ACPE" sheetId="18" r:id="rId8"/>
    <sheet name="06" sheetId="11" r:id="rId9"/>
    <sheet name="07" sheetId="10" r:id="rId10"/>
    <sheet name="08" sheetId="9" r:id="rId11"/>
    <sheet name="09" sheetId="8" r:id="rId12"/>
    <sheet name="10" sheetId="7" r:id="rId13"/>
    <sheet name="11" sheetId="6" r:id="rId14"/>
    <sheet name="12" sheetId="5" r:id="rId15"/>
    <sheet name="18" sheetId="4" r:id="rId16"/>
    <sheet name="20" sheetId="2" r:id="rId17"/>
    <sheet name="25" sheetId="3" r:id="rId18"/>
  </sheets>
  <definedNames>
    <definedName name="_xlnm.Print_Area" localSheetId="5">'04'!$A$1:$AB$40</definedName>
    <definedName name="_xlnm.Print_Area" localSheetId="17">'25'!$A$1:$AB$40</definedName>
  </definedNames>
  <calcPr calcId="145621"/>
</workbook>
</file>

<file path=xl/calcChain.xml><?xml version="1.0" encoding="utf-8"?>
<calcChain xmlns="http://schemas.openxmlformats.org/spreadsheetml/2006/main">
  <c r="B6" i="1" l="1"/>
  <c r="D6" i="1"/>
  <c r="F6" i="1"/>
  <c r="H6" i="1"/>
  <c r="J6" i="1"/>
  <c r="L6" i="1"/>
  <c r="N6" i="1"/>
  <c r="P6" i="1"/>
  <c r="R6" i="1"/>
  <c r="C7" i="1"/>
  <c r="E7" i="1"/>
  <c r="E9" i="1" s="1"/>
  <c r="G7" i="1"/>
  <c r="I7" i="1"/>
  <c r="K7" i="1"/>
  <c r="K9" i="1" s="1"/>
  <c r="M7" i="1"/>
  <c r="M9" i="1" s="1"/>
  <c r="O7" i="1"/>
  <c r="Q7" i="1"/>
  <c r="S7" i="1"/>
  <c r="S9" i="1" s="1"/>
  <c r="C8" i="1"/>
  <c r="E8" i="1"/>
  <c r="G8" i="1"/>
  <c r="I8" i="1"/>
  <c r="K8" i="1"/>
  <c r="M8" i="1"/>
  <c r="O8" i="1"/>
  <c r="Q8" i="1"/>
  <c r="S8" i="1"/>
  <c r="C9" i="1"/>
  <c r="G9" i="1"/>
  <c r="I9" i="1"/>
  <c r="O9" i="1"/>
  <c r="Q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B13" i="1"/>
  <c r="B16" i="1" s="1"/>
  <c r="B27" i="1" s="1"/>
  <c r="C13" i="1"/>
  <c r="D13" i="1"/>
  <c r="E13" i="1"/>
  <c r="E16" i="1" s="1"/>
  <c r="F13" i="1"/>
  <c r="F16" i="1" s="1"/>
  <c r="F27" i="1" s="1"/>
  <c r="G13" i="1"/>
  <c r="H13" i="1"/>
  <c r="I13" i="1"/>
  <c r="I16" i="1" s="1"/>
  <c r="J13" i="1"/>
  <c r="J16" i="1" s="1"/>
  <c r="J27" i="1" s="1"/>
  <c r="K13" i="1"/>
  <c r="L13" i="1"/>
  <c r="M13" i="1"/>
  <c r="M16" i="1" s="1"/>
  <c r="N13" i="1"/>
  <c r="N16" i="1" s="1"/>
  <c r="N27" i="1" s="1"/>
  <c r="O13" i="1"/>
  <c r="P13" i="1"/>
  <c r="Q13" i="1"/>
  <c r="Q16" i="1" s="1"/>
  <c r="R13" i="1"/>
  <c r="R16" i="1" s="1"/>
  <c r="R27" i="1" s="1"/>
  <c r="S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C16" i="1"/>
  <c r="D16" i="1"/>
  <c r="G16" i="1"/>
  <c r="G37" i="1" s="1"/>
  <c r="H16" i="1"/>
  <c r="K16" i="1"/>
  <c r="L16" i="1"/>
  <c r="O16" i="1"/>
  <c r="O37" i="1" s="1"/>
  <c r="P16" i="1"/>
  <c r="S16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20" i="1"/>
  <c r="C20" i="1"/>
  <c r="C25" i="1" s="1"/>
  <c r="D20" i="1"/>
  <c r="D25" i="1" s="1"/>
  <c r="D27" i="1" s="1"/>
  <c r="E20" i="1"/>
  <c r="F20" i="1"/>
  <c r="G20" i="1"/>
  <c r="G25" i="1" s="1"/>
  <c r="G27" i="1" s="1"/>
  <c r="G30" i="1" s="1"/>
  <c r="H20" i="1"/>
  <c r="H25" i="1" s="1"/>
  <c r="H27" i="1" s="1"/>
  <c r="I20" i="1"/>
  <c r="J20" i="1"/>
  <c r="K20" i="1"/>
  <c r="K25" i="1" s="1"/>
  <c r="L20" i="1"/>
  <c r="L25" i="1" s="1"/>
  <c r="L27" i="1" s="1"/>
  <c r="M20" i="1"/>
  <c r="N20" i="1"/>
  <c r="O20" i="1"/>
  <c r="O25" i="1" s="1"/>
  <c r="O27" i="1" s="1"/>
  <c r="O30" i="1" s="1"/>
  <c r="P20" i="1"/>
  <c r="P25" i="1" s="1"/>
  <c r="P27" i="1" s="1"/>
  <c r="Q20" i="1"/>
  <c r="R20" i="1"/>
  <c r="S20" i="1"/>
  <c r="S25" i="1" s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5" i="1"/>
  <c r="E25" i="1"/>
  <c r="F25" i="1"/>
  <c r="I25" i="1"/>
  <c r="J25" i="1"/>
  <c r="M25" i="1"/>
  <c r="N25" i="1"/>
  <c r="Q25" i="1"/>
  <c r="R25" i="1"/>
  <c r="C29" i="1"/>
  <c r="E29" i="1"/>
  <c r="G29" i="1"/>
  <c r="I29" i="1"/>
  <c r="K29" i="1"/>
  <c r="M29" i="1"/>
  <c r="O29" i="1"/>
  <c r="Q29" i="1"/>
  <c r="S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4" i="1"/>
  <c r="B35" i="1" s="1"/>
  <c r="C34" i="1"/>
  <c r="D34" i="1"/>
  <c r="E34" i="1"/>
  <c r="E35" i="1" s="1"/>
  <c r="F34" i="1"/>
  <c r="F35" i="1" s="1"/>
  <c r="G34" i="1"/>
  <c r="H34" i="1"/>
  <c r="I34" i="1"/>
  <c r="I35" i="1" s="1"/>
  <c r="J34" i="1"/>
  <c r="J35" i="1" s="1"/>
  <c r="K34" i="1"/>
  <c r="L34" i="1"/>
  <c r="M34" i="1"/>
  <c r="M35" i="1" s="1"/>
  <c r="N34" i="1"/>
  <c r="N35" i="1" s="1"/>
  <c r="O34" i="1"/>
  <c r="P34" i="1"/>
  <c r="Q34" i="1"/>
  <c r="Q35" i="1" s="1"/>
  <c r="R34" i="1"/>
  <c r="R35" i="1" s="1"/>
  <c r="S34" i="1"/>
  <c r="C35" i="1"/>
  <c r="D35" i="1"/>
  <c r="G35" i="1"/>
  <c r="H35" i="1"/>
  <c r="K35" i="1"/>
  <c r="L35" i="1"/>
  <c r="O35" i="1"/>
  <c r="P35" i="1"/>
  <c r="S35" i="1"/>
  <c r="Q27" i="1" l="1"/>
  <c r="Q30" i="1" s="1"/>
  <c r="Q37" i="1"/>
  <c r="M27" i="1"/>
  <c r="M30" i="1" s="1"/>
  <c r="M37" i="1"/>
  <c r="I37" i="1"/>
  <c r="I27" i="1"/>
  <c r="I30" i="1" s="1"/>
  <c r="E27" i="1"/>
  <c r="E30" i="1" s="1"/>
  <c r="E37" i="1"/>
  <c r="S27" i="1"/>
  <c r="S30" i="1" s="1"/>
  <c r="S37" i="1"/>
  <c r="K37" i="1"/>
  <c r="K27" i="1"/>
  <c r="K30" i="1" s="1"/>
  <c r="C27" i="1"/>
  <c r="C30" i="1" s="1"/>
  <c r="C37" i="1"/>
  <c r="X15" i="1"/>
  <c r="Y15" i="1"/>
  <c r="V15" i="1" l="1"/>
  <c r="W15" i="1"/>
  <c r="AA24" i="3" l="1"/>
  <c r="T15" i="1" l="1"/>
  <c r="U15" i="1"/>
  <c r="T14" i="1"/>
  <c r="U14" i="1"/>
  <c r="V30" i="18"/>
  <c r="AA15" i="15"/>
  <c r="AA13" i="6" l="1"/>
  <c r="AB23" i="15" l="1"/>
  <c r="T33" i="1" l="1"/>
  <c r="U33" i="1"/>
  <c r="V33" i="1"/>
  <c r="W33" i="1"/>
  <c r="X33" i="1"/>
  <c r="Y33" i="1"/>
  <c r="T34" i="1"/>
  <c r="U34" i="1"/>
  <c r="V34" i="1"/>
  <c r="W34" i="1"/>
  <c r="X34" i="1"/>
  <c r="Y34" i="1"/>
  <c r="AA33" i="1" l="1"/>
  <c r="AA34" i="1"/>
  <c r="Z34" i="1"/>
  <c r="Z33" i="1"/>
  <c r="H9" i="10"/>
  <c r="J9" i="10"/>
  <c r="L9" i="10"/>
  <c r="N9" i="10"/>
  <c r="P9" i="10"/>
  <c r="R9" i="10"/>
  <c r="T9" i="10"/>
  <c r="V9" i="10"/>
  <c r="X9" i="10"/>
  <c r="Z9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G25" i="10"/>
  <c r="H25" i="10"/>
  <c r="I25" i="10"/>
  <c r="J25" i="10"/>
  <c r="J27" i="10" s="1"/>
  <c r="J30" i="10" s="1"/>
  <c r="K25" i="10"/>
  <c r="L25" i="10"/>
  <c r="L27" i="10" s="1"/>
  <c r="L30" i="10" s="1"/>
  <c r="M25" i="10"/>
  <c r="N25" i="10"/>
  <c r="O25" i="10"/>
  <c r="O27" i="10" s="1"/>
  <c r="P25" i="10"/>
  <c r="P27" i="10" s="1"/>
  <c r="P30" i="10" s="1"/>
  <c r="Q25" i="10"/>
  <c r="R25" i="10"/>
  <c r="R27" i="10" s="1"/>
  <c r="R30" i="10" s="1"/>
  <c r="S25" i="10"/>
  <c r="T25" i="10"/>
  <c r="U25" i="10"/>
  <c r="U27" i="10" s="1"/>
  <c r="V25" i="10"/>
  <c r="W25" i="10"/>
  <c r="X25" i="10"/>
  <c r="X27" i="10" s="1"/>
  <c r="X30" i="10" s="1"/>
  <c r="Y25" i="10"/>
  <c r="Z25" i="10"/>
  <c r="G27" i="10"/>
  <c r="H27" i="10"/>
  <c r="H30" i="10" s="1"/>
  <c r="I27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Z37" i="10" l="1"/>
  <c r="Y27" i="10"/>
  <c r="W27" i="10"/>
  <c r="Z27" i="10"/>
  <c r="Z30" i="10" s="1"/>
  <c r="V27" i="10"/>
  <c r="V30" i="10" s="1"/>
  <c r="T27" i="10"/>
  <c r="T30" i="10" s="1"/>
  <c r="S27" i="10"/>
  <c r="Q27" i="10"/>
  <c r="X37" i="10"/>
  <c r="R37" i="10"/>
  <c r="P37" i="10"/>
  <c r="T37" i="10"/>
  <c r="V37" i="10"/>
  <c r="H37" i="10"/>
  <c r="N27" i="10"/>
  <c r="N30" i="10" s="1"/>
  <c r="M27" i="10"/>
  <c r="N37" i="10"/>
  <c r="L37" i="10"/>
  <c r="K27" i="10"/>
  <c r="J37" i="10"/>
  <c r="AA12" i="10" l="1"/>
  <c r="AA34" i="11" l="1"/>
  <c r="AA33" i="11"/>
  <c r="AA33" i="10"/>
  <c r="N35" i="15" l="1"/>
  <c r="N35" i="14"/>
  <c r="N35" i="13"/>
  <c r="N35" i="18"/>
  <c r="N35" i="12"/>
  <c r="N35" i="11"/>
  <c r="N35" i="9"/>
  <c r="N35" i="8"/>
  <c r="N35" i="7"/>
  <c r="N35" i="6"/>
  <c r="N35" i="5"/>
  <c r="N35" i="4"/>
  <c r="N35" i="2"/>
  <c r="N35" i="3"/>
  <c r="N35" i="16"/>
  <c r="M35" i="15"/>
  <c r="M35" i="14"/>
  <c r="M35" i="13"/>
  <c r="M35" i="18"/>
  <c r="M35" i="12"/>
  <c r="M35" i="11"/>
  <c r="M35" i="9"/>
  <c r="M35" i="8"/>
  <c r="M35" i="7"/>
  <c r="M35" i="6"/>
  <c r="M35" i="5"/>
  <c r="M35" i="4"/>
  <c r="M35" i="2"/>
  <c r="M35" i="3"/>
  <c r="M35" i="16"/>
  <c r="L35" i="15"/>
  <c r="L35" i="14"/>
  <c r="L35" i="13"/>
  <c r="L35" i="18"/>
  <c r="L35" i="12"/>
  <c r="L35" i="11"/>
  <c r="L35" i="9"/>
  <c r="L35" i="8"/>
  <c r="L35" i="7"/>
  <c r="L35" i="6"/>
  <c r="L35" i="5"/>
  <c r="L35" i="4"/>
  <c r="L35" i="2"/>
  <c r="L35" i="3"/>
  <c r="L35" i="16"/>
  <c r="K35" i="15"/>
  <c r="K35" i="14"/>
  <c r="K35" i="13"/>
  <c r="K35" i="18"/>
  <c r="K35" i="12"/>
  <c r="K35" i="11"/>
  <c r="K35" i="9"/>
  <c r="K35" i="8"/>
  <c r="K35" i="7"/>
  <c r="K35" i="6"/>
  <c r="K35" i="5"/>
  <c r="K35" i="4"/>
  <c r="K35" i="2"/>
  <c r="K35" i="3"/>
  <c r="K35" i="16"/>
  <c r="J35" i="15"/>
  <c r="J35" i="14"/>
  <c r="J35" i="13"/>
  <c r="J35" i="18"/>
  <c r="J35" i="12"/>
  <c r="J35" i="11"/>
  <c r="J35" i="9"/>
  <c r="J35" i="8"/>
  <c r="J35" i="7"/>
  <c r="J35" i="6"/>
  <c r="J35" i="5"/>
  <c r="J35" i="4"/>
  <c r="J35" i="2"/>
  <c r="J35" i="3"/>
  <c r="J35" i="16"/>
  <c r="I35" i="15"/>
  <c r="I35" i="14"/>
  <c r="I35" i="13"/>
  <c r="I35" i="18"/>
  <c r="I35" i="12"/>
  <c r="I35" i="11"/>
  <c r="I35" i="9"/>
  <c r="I35" i="8"/>
  <c r="I35" i="7"/>
  <c r="I35" i="6"/>
  <c r="I35" i="5"/>
  <c r="I35" i="4"/>
  <c r="I35" i="2"/>
  <c r="I35" i="3"/>
  <c r="I35" i="16"/>
  <c r="H35" i="15"/>
  <c r="H35" i="14"/>
  <c r="H35" i="13"/>
  <c r="H35" i="18"/>
  <c r="H35" i="12"/>
  <c r="H35" i="11"/>
  <c r="H35" i="9"/>
  <c r="H35" i="8"/>
  <c r="H35" i="7"/>
  <c r="H35" i="6"/>
  <c r="H35" i="5"/>
  <c r="H35" i="4"/>
  <c r="H35" i="2"/>
  <c r="H35" i="3"/>
  <c r="H35" i="16"/>
  <c r="G35" i="15"/>
  <c r="G35" i="14"/>
  <c r="G35" i="13"/>
  <c r="G35" i="18"/>
  <c r="G35" i="12"/>
  <c r="G35" i="11"/>
  <c r="G35" i="9"/>
  <c r="G35" i="8"/>
  <c r="G35" i="7"/>
  <c r="G35" i="6"/>
  <c r="G35" i="5"/>
  <c r="G35" i="4"/>
  <c r="G35" i="2"/>
  <c r="G35" i="3"/>
  <c r="G35" i="16"/>
  <c r="F35" i="15"/>
  <c r="F35" i="14"/>
  <c r="F35" i="13"/>
  <c r="F35" i="18"/>
  <c r="F35" i="12"/>
  <c r="F35" i="11"/>
  <c r="F35" i="10"/>
  <c r="F35" i="9"/>
  <c r="F35" i="8"/>
  <c r="F35" i="7"/>
  <c r="F35" i="6"/>
  <c r="F35" i="5"/>
  <c r="F35" i="4"/>
  <c r="F35" i="2"/>
  <c r="F35" i="3"/>
  <c r="F35" i="16"/>
  <c r="E35" i="15"/>
  <c r="E35" i="14"/>
  <c r="E35" i="13"/>
  <c r="E35" i="18"/>
  <c r="E35" i="12"/>
  <c r="E35" i="11"/>
  <c r="E35" i="10"/>
  <c r="E35" i="9"/>
  <c r="E35" i="8"/>
  <c r="E35" i="7"/>
  <c r="E35" i="6"/>
  <c r="E35" i="5"/>
  <c r="E35" i="4"/>
  <c r="E35" i="2"/>
  <c r="E35" i="3"/>
  <c r="E35" i="16"/>
  <c r="D35" i="15"/>
  <c r="D35" i="14"/>
  <c r="D35" i="13"/>
  <c r="D35" i="18"/>
  <c r="D35" i="12"/>
  <c r="D35" i="11"/>
  <c r="D35" i="10"/>
  <c r="D35" i="9"/>
  <c r="D35" i="8"/>
  <c r="D35" i="7"/>
  <c r="D35" i="6"/>
  <c r="D35" i="5"/>
  <c r="D35" i="4"/>
  <c r="D35" i="2"/>
  <c r="D35" i="3"/>
  <c r="D35" i="16"/>
  <c r="C35" i="15"/>
  <c r="C35" i="14"/>
  <c r="C35" i="13"/>
  <c r="C35" i="18"/>
  <c r="C35" i="12"/>
  <c r="C35" i="11"/>
  <c r="C35" i="10"/>
  <c r="C35" i="9"/>
  <c r="C35" i="8"/>
  <c r="C35" i="7"/>
  <c r="C35" i="6"/>
  <c r="C35" i="5"/>
  <c r="C35" i="4"/>
  <c r="C35" i="2"/>
  <c r="C35" i="3"/>
  <c r="C35" i="16"/>
  <c r="Z9" i="7"/>
  <c r="Z9" i="12"/>
  <c r="Y35" i="15"/>
  <c r="Z35" i="15"/>
  <c r="T25" i="15"/>
  <c r="D16" i="15"/>
  <c r="D16" i="14"/>
  <c r="D16" i="13"/>
  <c r="D16" i="18"/>
  <c r="D16" i="12"/>
  <c r="D16" i="11"/>
  <c r="D16" i="10"/>
  <c r="D16" i="9"/>
  <c r="D16" i="8"/>
  <c r="D16" i="7"/>
  <c r="D16" i="6"/>
  <c r="D16" i="5"/>
  <c r="D16" i="4"/>
  <c r="D16" i="2"/>
  <c r="D16" i="3"/>
  <c r="D16" i="16"/>
  <c r="Z35" i="14"/>
  <c r="Z35" i="13"/>
  <c r="Z35" i="18"/>
  <c r="Z35" i="12"/>
  <c r="Z35" i="11"/>
  <c r="Z35" i="9"/>
  <c r="Z35" i="8"/>
  <c r="Z35" i="7"/>
  <c r="Z35" i="6"/>
  <c r="Z35" i="5"/>
  <c r="Z35" i="4"/>
  <c r="Z35" i="2"/>
  <c r="Z35" i="3"/>
  <c r="Z35" i="16"/>
  <c r="Y35" i="14"/>
  <c r="Y35" i="13"/>
  <c r="Y35" i="18"/>
  <c r="Y35" i="12"/>
  <c r="Y35" i="11"/>
  <c r="Y35" i="9"/>
  <c r="Y35" i="8"/>
  <c r="Y35" i="7"/>
  <c r="Y35" i="6"/>
  <c r="Y35" i="5"/>
  <c r="Y35" i="4"/>
  <c r="Y35" i="2"/>
  <c r="Y35" i="3"/>
  <c r="Y35" i="16"/>
  <c r="X35" i="15"/>
  <c r="X35" i="14"/>
  <c r="X35" i="13"/>
  <c r="X35" i="18"/>
  <c r="X35" i="12"/>
  <c r="X35" i="11"/>
  <c r="X35" i="9"/>
  <c r="X35" i="8"/>
  <c r="X35" i="7"/>
  <c r="X35" i="6"/>
  <c r="X35" i="5"/>
  <c r="X35" i="4"/>
  <c r="X35" i="2"/>
  <c r="X35" i="3"/>
  <c r="X35" i="16"/>
  <c r="W35" i="15"/>
  <c r="W35" i="14"/>
  <c r="W35" i="13"/>
  <c r="W35" i="18"/>
  <c r="W35" i="12"/>
  <c r="W35" i="11"/>
  <c r="W35" i="9"/>
  <c r="W35" i="8"/>
  <c r="W35" i="7"/>
  <c r="W35" i="6"/>
  <c r="W35" i="5"/>
  <c r="W35" i="4"/>
  <c r="W35" i="2"/>
  <c r="W35" i="3"/>
  <c r="W35" i="16"/>
  <c r="V35" i="15"/>
  <c r="V35" i="14"/>
  <c r="V35" i="13"/>
  <c r="V35" i="18"/>
  <c r="V35" i="12"/>
  <c r="V35" i="11"/>
  <c r="V35" i="9"/>
  <c r="V35" i="8"/>
  <c r="V35" i="7"/>
  <c r="V35" i="6"/>
  <c r="V35" i="5"/>
  <c r="V35" i="4"/>
  <c r="V35" i="2"/>
  <c r="V35" i="3"/>
  <c r="V35" i="16"/>
  <c r="U35" i="15"/>
  <c r="U35" i="14"/>
  <c r="U35" i="13"/>
  <c r="U35" i="18"/>
  <c r="U35" i="12"/>
  <c r="U35" i="11"/>
  <c r="U35" i="9"/>
  <c r="U35" i="8"/>
  <c r="U35" i="7"/>
  <c r="U35" i="6"/>
  <c r="U35" i="5"/>
  <c r="U35" i="4"/>
  <c r="U35" i="2"/>
  <c r="U35" i="3"/>
  <c r="U35" i="16"/>
  <c r="T35" i="15"/>
  <c r="T35" i="14"/>
  <c r="T35" i="13"/>
  <c r="T35" i="18"/>
  <c r="T35" i="12"/>
  <c r="T35" i="11"/>
  <c r="T35" i="9"/>
  <c r="T35" i="8"/>
  <c r="T35" i="7"/>
  <c r="T35" i="6"/>
  <c r="T35" i="5"/>
  <c r="T35" i="4"/>
  <c r="T35" i="2"/>
  <c r="T35" i="3"/>
  <c r="T35" i="16"/>
  <c r="S35" i="15"/>
  <c r="S35" i="14"/>
  <c r="S35" i="13"/>
  <c r="S35" i="18"/>
  <c r="S35" i="12"/>
  <c r="S35" i="11"/>
  <c r="S35" i="9"/>
  <c r="S35" i="8"/>
  <c r="S35" i="7"/>
  <c r="S35" i="6"/>
  <c r="S35" i="5"/>
  <c r="S35" i="4"/>
  <c r="S35" i="2"/>
  <c r="S35" i="3"/>
  <c r="S35" i="16"/>
  <c r="R35" i="15"/>
  <c r="R35" i="14"/>
  <c r="R35" i="13"/>
  <c r="R35" i="18"/>
  <c r="R35" i="12"/>
  <c r="R35" i="11"/>
  <c r="R35" i="9"/>
  <c r="R35" i="8"/>
  <c r="R35" i="7"/>
  <c r="R35" i="6"/>
  <c r="R35" i="5"/>
  <c r="R35" i="4"/>
  <c r="R35" i="2"/>
  <c r="R35" i="3"/>
  <c r="R35" i="16"/>
  <c r="Q35" i="15"/>
  <c r="Q35" i="14"/>
  <c r="Q35" i="13"/>
  <c r="Q35" i="18"/>
  <c r="Q35" i="12"/>
  <c r="Q35" i="11"/>
  <c r="Q35" i="9"/>
  <c r="Q35" i="8"/>
  <c r="Q35" i="7"/>
  <c r="Q35" i="6"/>
  <c r="Q35" i="5"/>
  <c r="Q35" i="4"/>
  <c r="Q35" i="2"/>
  <c r="Q35" i="3"/>
  <c r="Q35" i="16"/>
  <c r="P35" i="15"/>
  <c r="P35" i="14"/>
  <c r="P35" i="13"/>
  <c r="P35" i="18"/>
  <c r="P35" i="12"/>
  <c r="P35" i="11"/>
  <c r="P35" i="9"/>
  <c r="P35" i="8"/>
  <c r="P35" i="7"/>
  <c r="P35" i="6"/>
  <c r="P35" i="5"/>
  <c r="P35" i="4"/>
  <c r="P35" i="2"/>
  <c r="P35" i="3"/>
  <c r="P35" i="16"/>
  <c r="O35" i="15"/>
  <c r="O35" i="14"/>
  <c r="O35" i="13"/>
  <c r="O35" i="18"/>
  <c r="O35" i="12"/>
  <c r="O35" i="11"/>
  <c r="O35" i="9"/>
  <c r="O35" i="8"/>
  <c r="O35" i="7"/>
  <c r="O35" i="6"/>
  <c r="O35" i="5"/>
  <c r="O35" i="4"/>
  <c r="O35" i="2"/>
  <c r="O35" i="3"/>
  <c r="O35" i="16"/>
  <c r="AB34" i="15"/>
  <c r="AA34" i="15"/>
  <c r="AB33" i="15"/>
  <c r="AA33" i="15"/>
  <c r="AB34" i="14"/>
  <c r="AA34" i="14"/>
  <c r="AB33" i="14"/>
  <c r="AA33" i="14"/>
  <c r="AB34" i="13"/>
  <c r="AA34" i="13"/>
  <c r="AB33" i="13"/>
  <c r="AA33" i="13"/>
  <c r="AB34" i="18"/>
  <c r="AA34" i="18"/>
  <c r="AB33" i="18"/>
  <c r="AA33" i="18"/>
  <c r="AB34" i="12"/>
  <c r="AA34" i="12"/>
  <c r="AB33" i="12"/>
  <c r="AA33" i="12"/>
  <c r="AB34" i="11"/>
  <c r="AB33" i="11"/>
  <c r="AB34" i="10"/>
  <c r="AA34" i="10"/>
  <c r="AB33" i="10"/>
  <c r="AB34" i="9"/>
  <c r="AA34" i="9"/>
  <c r="AB33" i="9"/>
  <c r="AA33" i="9"/>
  <c r="AB34" i="8"/>
  <c r="AA34" i="8"/>
  <c r="AB33" i="8"/>
  <c r="AA33" i="8"/>
  <c r="AB34" i="7"/>
  <c r="AA34" i="7"/>
  <c r="AB33" i="7"/>
  <c r="AA33" i="7"/>
  <c r="AB34" i="6"/>
  <c r="AA34" i="6"/>
  <c r="AB33" i="6"/>
  <c r="AA33" i="6"/>
  <c r="AB34" i="5"/>
  <c r="AA34" i="5"/>
  <c r="AB33" i="5"/>
  <c r="AA33" i="5"/>
  <c r="AB34" i="4"/>
  <c r="AA34" i="4"/>
  <c r="AB33" i="4"/>
  <c r="AA33" i="4"/>
  <c r="AB34" i="2"/>
  <c r="AA34" i="2"/>
  <c r="AB33" i="2"/>
  <c r="AA33" i="2"/>
  <c r="AB34" i="3"/>
  <c r="AA34" i="3"/>
  <c r="AB33" i="3"/>
  <c r="AA33" i="3"/>
  <c r="AB34" i="16"/>
  <c r="AA34" i="16"/>
  <c r="AB33" i="16"/>
  <c r="AA33" i="16"/>
  <c r="AB13" i="15"/>
  <c r="AB14" i="15"/>
  <c r="AB15" i="15"/>
  <c r="AB13" i="14"/>
  <c r="AB14" i="14"/>
  <c r="AB15" i="14"/>
  <c r="AB13" i="13"/>
  <c r="AB14" i="13"/>
  <c r="AB15" i="13"/>
  <c r="AB13" i="18"/>
  <c r="AB14" i="18"/>
  <c r="AB15" i="18"/>
  <c r="AB13" i="12"/>
  <c r="AB14" i="12"/>
  <c r="AB15" i="12"/>
  <c r="AB13" i="11"/>
  <c r="AB14" i="11"/>
  <c r="AB15" i="11"/>
  <c r="AB13" i="10"/>
  <c r="AB14" i="10"/>
  <c r="AB15" i="10"/>
  <c r="AB13" i="9"/>
  <c r="AB14" i="9"/>
  <c r="AB15" i="9"/>
  <c r="AB13" i="8"/>
  <c r="AB14" i="8"/>
  <c r="AB15" i="8"/>
  <c r="AB13" i="7"/>
  <c r="AB14" i="7"/>
  <c r="AB15" i="7"/>
  <c r="AB13" i="6"/>
  <c r="AB14" i="6"/>
  <c r="AB15" i="6"/>
  <c r="AB13" i="5"/>
  <c r="AB14" i="5"/>
  <c r="AB15" i="5"/>
  <c r="AB13" i="4"/>
  <c r="AB14" i="4"/>
  <c r="AB15" i="4"/>
  <c r="AB13" i="2"/>
  <c r="AB14" i="2"/>
  <c r="AB15" i="2"/>
  <c r="AB13" i="3"/>
  <c r="AB14" i="3"/>
  <c r="AB15" i="3"/>
  <c r="AB13" i="16"/>
  <c r="AB14" i="16"/>
  <c r="AB15" i="16"/>
  <c r="AA13" i="15"/>
  <c r="AA14" i="15"/>
  <c r="AA13" i="14"/>
  <c r="AA14" i="14"/>
  <c r="AA15" i="14"/>
  <c r="AA13" i="13"/>
  <c r="AA14" i="13"/>
  <c r="AA15" i="13"/>
  <c r="AA13" i="18"/>
  <c r="AA14" i="18"/>
  <c r="AA15" i="18"/>
  <c r="AA13" i="12"/>
  <c r="AA14" i="12"/>
  <c r="AA15" i="12"/>
  <c r="AA13" i="11"/>
  <c r="AA14" i="11"/>
  <c r="AA15" i="11"/>
  <c r="AA13" i="10"/>
  <c r="AA14" i="10"/>
  <c r="AA15" i="10"/>
  <c r="AA13" i="9"/>
  <c r="AA14" i="9"/>
  <c r="AA15" i="9"/>
  <c r="AA13" i="8"/>
  <c r="AA14" i="8"/>
  <c r="AA15" i="8"/>
  <c r="AA13" i="7"/>
  <c r="AA14" i="7"/>
  <c r="AA15" i="7"/>
  <c r="AA14" i="6"/>
  <c r="AA15" i="6"/>
  <c r="AA13" i="5"/>
  <c r="AA14" i="5"/>
  <c r="AA15" i="5"/>
  <c r="AA13" i="4"/>
  <c r="AA14" i="4"/>
  <c r="AA15" i="4"/>
  <c r="AA13" i="2"/>
  <c r="AA14" i="2"/>
  <c r="AA15" i="2"/>
  <c r="AA13" i="3"/>
  <c r="AA14" i="3"/>
  <c r="AA15" i="3"/>
  <c r="AA13" i="16"/>
  <c r="AA14" i="16"/>
  <c r="AA15" i="16"/>
  <c r="V14" i="1"/>
  <c r="W14" i="1"/>
  <c r="X14" i="1"/>
  <c r="Y14" i="1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Z14" i="1" l="1"/>
  <c r="Y35" i="1"/>
  <c r="X35" i="1"/>
  <c r="W35" i="1"/>
  <c r="V35" i="1"/>
  <c r="AB35" i="18"/>
  <c r="AB35" i="13"/>
  <c r="AB35" i="14"/>
  <c r="AB35" i="15"/>
  <c r="U35" i="1"/>
  <c r="T35" i="1"/>
  <c r="AB35" i="10"/>
  <c r="AB35" i="16"/>
  <c r="AA35" i="16"/>
  <c r="AA35" i="3"/>
  <c r="AA35" i="8"/>
  <c r="AA35" i="18"/>
  <c r="AA35" i="13"/>
  <c r="AA35" i="14"/>
  <c r="AA35" i="15"/>
  <c r="AB35" i="3"/>
  <c r="AB35" i="2"/>
  <c r="AA35" i="2"/>
  <c r="AB35" i="4"/>
  <c r="AA35" i="4"/>
  <c r="AB35" i="5"/>
  <c r="AA35" i="5"/>
  <c r="AB35" i="6"/>
  <c r="AA35" i="6"/>
  <c r="AB35" i="7"/>
  <c r="AA35" i="7"/>
  <c r="AB35" i="8"/>
  <c r="AB35" i="9"/>
  <c r="AA35" i="9"/>
  <c r="AA35" i="10"/>
  <c r="AB35" i="11"/>
  <c r="AA35" i="11"/>
  <c r="AB35" i="12"/>
  <c r="AA35" i="12"/>
  <c r="AA14" i="1"/>
  <c r="M16" i="12"/>
  <c r="N16" i="12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Z35" i="1" l="1"/>
  <c r="AA35" i="1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U29" i="1"/>
  <c r="W29" i="1"/>
  <c r="Y29" i="1"/>
  <c r="AA24" i="15"/>
  <c r="AB24" i="15"/>
  <c r="AA24" i="14"/>
  <c r="AB24" i="14"/>
  <c r="AA24" i="13"/>
  <c r="AB24" i="13"/>
  <c r="AA24" i="18"/>
  <c r="AB24" i="18"/>
  <c r="AA24" i="12"/>
  <c r="AB24" i="12"/>
  <c r="AA24" i="11"/>
  <c r="AB24" i="11"/>
  <c r="AA24" i="10"/>
  <c r="AB24" i="10"/>
  <c r="AA24" i="9"/>
  <c r="AB24" i="9"/>
  <c r="AA24" i="8"/>
  <c r="AB24" i="8"/>
  <c r="AA24" i="7"/>
  <c r="AB24" i="7"/>
  <c r="AA24" i="6"/>
  <c r="AB24" i="6"/>
  <c r="AA24" i="5"/>
  <c r="AB24" i="5"/>
  <c r="AA24" i="4"/>
  <c r="AB24" i="4"/>
  <c r="AA24" i="2"/>
  <c r="AB24" i="2"/>
  <c r="AB24" i="3"/>
  <c r="AA24" i="16"/>
  <c r="AB24" i="16"/>
  <c r="T24" i="1"/>
  <c r="U24" i="1"/>
  <c r="V24" i="1"/>
  <c r="W24" i="1"/>
  <c r="X24" i="1"/>
  <c r="Y24" i="1"/>
  <c r="Z24" i="1" l="1"/>
  <c r="AA24" i="1"/>
  <c r="I16" i="15"/>
  <c r="I16" i="14"/>
  <c r="I16" i="13"/>
  <c r="I16" i="18"/>
  <c r="I16" i="12"/>
  <c r="I16" i="11"/>
  <c r="I16" i="9"/>
  <c r="I16" i="8"/>
  <c r="I16" i="7"/>
  <c r="I16" i="6"/>
  <c r="I16" i="5"/>
  <c r="I16" i="4"/>
  <c r="I16" i="2"/>
  <c r="I16" i="16"/>
  <c r="H9" i="15"/>
  <c r="J9" i="15"/>
  <c r="H9" i="2"/>
  <c r="J9" i="2"/>
  <c r="H9" i="4"/>
  <c r="J9" i="4"/>
  <c r="H9" i="5"/>
  <c r="J9" i="5"/>
  <c r="H9" i="6"/>
  <c r="J9" i="6"/>
  <c r="H9" i="7"/>
  <c r="J9" i="7"/>
  <c r="H9" i="8"/>
  <c r="J9" i="8"/>
  <c r="H9" i="9"/>
  <c r="J9" i="9"/>
  <c r="H9" i="11"/>
  <c r="J9" i="11"/>
  <c r="H9" i="12"/>
  <c r="J9" i="12"/>
  <c r="H9" i="18"/>
  <c r="J9" i="18"/>
  <c r="H9" i="13"/>
  <c r="J9" i="13"/>
  <c r="H9" i="14"/>
  <c r="J9" i="14"/>
  <c r="F9" i="15"/>
  <c r="F9" i="2"/>
  <c r="F9" i="4"/>
  <c r="F9" i="5"/>
  <c r="F9" i="6"/>
  <c r="F9" i="7"/>
  <c r="F9" i="8"/>
  <c r="F9" i="9"/>
  <c r="F9" i="10"/>
  <c r="F9" i="11"/>
  <c r="F9" i="12"/>
  <c r="F9" i="18"/>
  <c r="F9" i="13"/>
  <c r="F9" i="14"/>
  <c r="L9" i="15"/>
  <c r="N9" i="15"/>
  <c r="P9" i="15"/>
  <c r="R9" i="15"/>
  <c r="T9" i="15"/>
  <c r="V9" i="15"/>
  <c r="X9" i="15"/>
  <c r="Z9" i="15"/>
  <c r="L9" i="2"/>
  <c r="N9" i="2"/>
  <c r="P9" i="2"/>
  <c r="R9" i="2"/>
  <c r="T9" i="2"/>
  <c r="V9" i="2"/>
  <c r="X9" i="2"/>
  <c r="Z9" i="2"/>
  <c r="L9" i="4"/>
  <c r="N9" i="4"/>
  <c r="P9" i="4"/>
  <c r="R9" i="4"/>
  <c r="T9" i="4"/>
  <c r="V9" i="4"/>
  <c r="X9" i="4"/>
  <c r="Z9" i="4"/>
  <c r="L9" i="5"/>
  <c r="N9" i="5"/>
  <c r="P9" i="5"/>
  <c r="R9" i="5"/>
  <c r="T9" i="5"/>
  <c r="V9" i="5"/>
  <c r="X9" i="5"/>
  <c r="Z9" i="5"/>
  <c r="L9" i="6"/>
  <c r="N9" i="6"/>
  <c r="P9" i="6"/>
  <c r="R9" i="6"/>
  <c r="T9" i="6"/>
  <c r="V9" i="6"/>
  <c r="X9" i="6"/>
  <c r="Z9" i="6"/>
  <c r="L9" i="7"/>
  <c r="N9" i="7"/>
  <c r="P9" i="7"/>
  <c r="R9" i="7"/>
  <c r="T9" i="7"/>
  <c r="V9" i="7"/>
  <c r="X9" i="7"/>
  <c r="L9" i="8"/>
  <c r="N9" i="8"/>
  <c r="P9" i="8"/>
  <c r="R9" i="8"/>
  <c r="T9" i="8"/>
  <c r="V9" i="8"/>
  <c r="X9" i="8"/>
  <c r="Z9" i="8"/>
  <c r="L9" i="9"/>
  <c r="N9" i="9"/>
  <c r="P9" i="9"/>
  <c r="R9" i="9"/>
  <c r="T9" i="9"/>
  <c r="V9" i="9"/>
  <c r="X9" i="9"/>
  <c r="Z9" i="9"/>
  <c r="L9" i="11"/>
  <c r="N9" i="11"/>
  <c r="P9" i="11"/>
  <c r="R9" i="11"/>
  <c r="T9" i="11"/>
  <c r="V9" i="11"/>
  <c r="X9" i="11"/>
  <c r="Z9" i="11"/>
  <c r="L9" i="12"/>
  <c r="N9" i="12"/>
  <c r="P9" i="12"/>
  <c r="R9" i="12"/>
  <c r="T9" i="12"/>
  <c r="V9" i="12"/>
  <c r="X9" i="12"/>
  <c r="L9" i="18"/>
  <c r="N9" i="18"/>
  <c r="P9" i="18"/>
  <c r="R9" i="18"/>
  <c r="T9" i="18"/>
  <c r="V9" i="18"/>
  <c r="X9" i="18"/>
  <c r="Z9" i="18"/>
  <c r="L9" i="13"/>
  <c r="N9" i="13"/>
  <c r="P9" i="13"/>
  <c r="R9" i="13"/>
  <c r="T9" i="13"/>
  <c r="V9" i="13"/>
  <c r="X9" i="13"/>
  <c r="Z9" i="13"/>
  <c r="L9" i="14"/>
  <c r="N9" i="14"/>
  <c r="P9" i="14"/>
  <c r="R9" i="14"/>
  <c r="T9" i="14"/>
  <c r="V9" i="14"/>
  <c r="X9" i="14"/>
  <c r="Z9" i="14"/>
  <c r="K16" i="14" l="1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K16" i="12"/>
  <c r="L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J16" i="14"/>
  <c r="J16" i="13"/>
  <c r="J16" i="18"/>
  <c r="J16" i="12"/>
  <c r="J16" i="11"/>
  <c r="J16" i="9"/>
  <c r="J16" i="8"/>
  <c r="J16" i="7"/>
  <c r="J16" i="6"/>
  <c r="J16" i="5"/>
  <c r="J16" i="4"/>
  <c r="J16" i="2"/>
  <c r="J16" i="15"/>
  <c r="H16" i="14"/>
  <c r="H16" i="13"/>
  <c r="H16" i="18"/>
  <c r="H16" i="12"/>
  <c r="H16" i="11"/>
  <c r="H16" i="9"/>
  <c r="H16" i="8"/>
  <c r="H16" i="7"/>
  <c r="H16" i="6"/>
  <c r="H16" i="5"/>
  <c r="H16" i="4"/>
  <c r="H16" i="2"/>
  <c r="H16" i="15"/>
  <c r="G16" i="15"/>
  <c r="G16" i="2"/>
  <c r="G16" i="4"/>
  <c r="G16" i="5"/>
  <c r="G16" i="6"/>
  <c r="G16" i="7"/>
  <c r="G16" i="8"/>
  <c r="G16" i="9"/>
  <c r="G16" i="11"/>
  <c r="G16" i="12"/>
  <c r="G16" i="18"/>
  <c r="G16" i="13"/>
  <c r="G16" i="14"/>
  <c r="F16" i="14"/>
  <c r="F16" i="13"/>
  <c r="F16" i="18"/>
  <c r="F16" i="12"/>
  <c r="F16" i="11"/>
  <c r="F16" i="10"/>
  <c r="F16" i="9"/>
  <c r="F16" i="8"/>
  <c r="F16" i="7"/>
  <c r="F16" i="6"/>
  <c r="F16" i="5"/>
  <c r="F16" i="4"/>
  <c r="F16" i="2"/>
  <c r="F16" i="15"/>
  <c r="E16" i="15"/>
  <c r="E16" i="2"/>
  <c r="E16" i="4"/>
  <c r="E16" i="5"/>
  <c r="E16" i="6"/>
  <c r="E16" i="7"/>
  <c r="E16" i="8"/>
  <c r="E16" i="9"/>
  <c r="E16" i="10"/>
  <c r="E16" i="11"/>
  <c r="E16" i="12"/>
  <c r="E16" i="18"/>
  <c r="E16" i="13"/>
  <c r="E16" i="14"/>
  <c r="C16" i="14"/>
  <c r="C16" i="13"/>
  <c r="C16" i="18"/>
  <c r="C16" i="12"/>
  <c r="C16" i="11"/>
  <c r="C16" i="10"/>
  <c r="C16" i="9"/>
  <c r="C16" i="8"/>
  <c r="C16" i="7"/>
  <c r="C16" i="6"/>
  <c r="C16" i="5"/>
  <c r="C16" i="4"/>
  <c r="C16" i="2"/>
  <c r="C16" i="15"/>
  <c r="E25" i="3"/>
  <c r="E27" i="3" s="1"/>
  <c r="F25" i="3"/>
  <c r="G25" i="3"/>
  <c r="G27" i="3" s="1"/>
  <c r="H25" i="3"/>
  <c r="I25" i="3"/>
  <c r="I27" i="3" s="1"/>
  <c r="J25" i="3"/>
  <c r="K25" i="3"/>
  <c r="L25" i="3"/>
  <c r="E25" i="16"/>
  <c r="F25" i="16"/>
  <c r="G25" i="16"/>
  <c r="H25" i="16"/>
  <c r="I25" i="16"/>
  <c r="I27" i="16" s="1"/>
  <c r="J25" i="16"/>
  <c r="Y27" i="3"/>
  <c r="E16" i="16"/>
  <c r="F16" i="16"/>
  <c r="G16" i="16"/>
  <c r="H16" i="16"/>
  <c r="J16" i="16"/>
  <c r="K16" i="16"/>
  <c r="L16" i="16"/>
  <c r="M16" i="16"/>
  <c r="N16" i="16"/>
  <c r="O16" i="16"/>
  <c r="O27" i="16" s="1"/>
  <c r="P16" i="16"/>
  <c r="Q16" i="16"/>
  <c r="R16" i="16"/>
  <c r="S16" i="16"/>
  <c r="S27" i="16" s="1"/>
  <c r="T16" i="16"/>
  <c r="U16" i="16"/>
  <c r="V16" i="16"/>
  <c r="W16" i="16"/>
  <c r="W27" i="16" s="1"/>
  <c r="X16" i="16"/>
  <c r="Y16" i="16"/>
  <c r="Z16" i="16"/>
  <c r="F9" i="3"/>
  <c r="H9" i="3"/>
  <c r="J9" i="3"/>
  <c r="L9" i="3"/>
  <c r="N9" i="3"/>
  <c r="N37" i="3" s="1"/>
  <c r="P9" i="3"/>
  <c r="P37" i="3" s="1"/>
  <c r="R9" i="3"/>
  <c r="R37" i="3" s="1"/>
  <c r="T9" i="3"/>
  <c r="T37" i="3" s="1"/>
  <c r="V9" i="3"/>
  <c r="V37" i="3" s="1"/>
  <c r="X9" i="3"/>
  <c r="X37" i="3" s="1"/>
  <c r="Z9" i="3"/>
  <c r="Z37" i="3" s="1"/>
  <c r="F9" i="16"/>
  <c r="H9" i="16"/>
  <c r="J9" i="16"/>
  <c r="L9" i="16"/>
  <c r="N9" i="16"/>
  <c r="P9" i="16"/>
  <c r="R9" i="16"/>
  <c r="T9" i="16"/>
  <c r="V9" i="16"/>
  <c r="X9" i="16"/>
  <c r="Z9" i="16"/>
  <c r="T12" i="1"/>
  <c r="U12" i="1"/>
  <c r="T13" i="1"/>
  <c r="U13" i="1"/>
  <c r="T19" i="1"/>
  <c r="U19" i="1"/>
  <c r="T20" i="1"/>
  <c r="U20" i="1"/>
  <c r="T21" i="1"/>
  <c r="U21" i="1"/>
  <c r="T22" i="1"/>
  <c r="U22" i="1"/>
  <c r="T23" i="1"/>
  <c r="U23" i="1"/>
  <c r="E25" i="15"/>
  <c r="F25" i="15"/>
  <c r="G25" i="15"/>
  <c r="H25" i="15"/>
  <c r="I25" i="15"/>
  <c r="I27" i="15" s="1"/>
  <c r="J25" i="15"/>
  <c r="K25" i="15"/>
  <c r="L25" i="15"/>
  <c r="M25" i="15"/>
  <c r="N25" i="15"/>
  <c r="O25" i="15"/>
  <c r="P25" i="15"/>
  <c r="Q25" i="15"/>
  <c r="R25" i="15"/>
  <c r="S25" i="15"/>
  <c r="U25" i="15"/>
  <c r="V25" i="15"/>
  <c r="W25" i="15"/>
  <c r="X25" i="15"/>
  <c r="Y25" i="15"/>
  <c r="Z25" i="15"/>
  <c r="E25" i="14"/>
  <c r="F25" i="14"/>
  <c r="G25" i="14"/>
  <c r="H25" i="14"/>
  <c r="I25" i="14"/>
  <c r="I27" i="14" s="1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E25" i="13"/>
  <c r="F25" i="13"/>
  <c r="G25" i="13"/>
  <c r="H25" i="13"/>
  <c r="I25" i="13"/>
  <c r="I27" i="13" s="1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E25" i="18"/>
  <c r="F25" i="18"/>
  <c r="G25" i="18"/>
  <c r="H25" i="18"/>
  <c r="I25" i="18"/>
  <c r="I27" i="18" s="1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E25" i="12"/>
  <c r="F25" i="12"/>
  <c r="G25" i="12"/>
  <c r="H25" i="12"/>
  <c r="I25" i="12"/>
  <c r="I27" i="12" s="1"/>
  <c r="J25" i="12"/>
  <c r="K25" i="12"/>
  <c r="L25" i="12"/>
  <c r="M25" i="12"/>
  <c r="N25" i="12"/>
  <c r="N37" i="12" s="1"/>
  <c r="O25" i="12"/>
  <c r="P25" i="12"/>
  <c r="Q25" i="12"/>
  <c r="R25" i="12"/>
  <c r="S25" i="12"/>
  <c r="T25" i="12"/>
  <c r="U25" i="12"/>
  <c r="V25" i="12"/>
  <c r="W25" i="12"/>
  <c r="X25" i="12"/>
  <c r="Y25" i="12"/>
  <c r="Z25" i="12"/>
  <c r="E25" i="11"/>
  <c r="F25" i="11"/>
  <c r="G25" i="11"/>
  <c r="H25" i="11"/>
  <c r="I25" i="11"/>
  <c r="I27" i="11" s="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E25" i="10"/>
  <c r="F25" i="10"/>
  <c r="E25" i="9"/>
  <c r="F25" i="9"/>
  <c r="G25" i="9"/>
  <c r="H25" i="9"/>
  <c r="I25" i="9"/>
  <c r="I27" i="9" s="1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E25" i="8"/>
  <c r="F25" i="8"/>
  <c r="G25" i="8"/>
  <c r="H25" i="8"/>
  <c r="I25" i="8"/>
  <c r="I27" i="8" s="1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E25" i="7"/>
  <c r="F25" i="7"/>
  <c r="G25" i="7"/>
  <c r="H25" i="7"/>
  <c r="I25" i="7"/>
  <c r="I27" i="7" s="1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E25" i="6"/>
  <c r="F25" i="6"/>
  <c r="G25" i="6"/>
  <c r="H25" i="6"/>
  <c r="I25" i="6"/>
  <c r="I27" i="6" s="1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E25" i="5"/>
  <c r="F25" i="5"/>
  <c r="G25" i="5"/>
  <c r="H25" i="5"/>
  <c r="I25" i="5"/>
  <c r="I27" i="5" s="1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E25" i="4"/>
  <c r="F25" i="4"/>
  <c r="G25" i="4"/>
  <c r="H25" i="4"/>
  <c r="I25" i="4"/>
  <c r="I27" i="4" s="1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E25" i="2"/>
  <c r="F25" i="2"/>
  <c r="G25" i="2"/>
  <c r="H25" i="2"/>
  <c r="I25" i="2"/>
  <c r="I27" i="2" s="1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5" i="15"/>
  <c r="D25" i="14"/>
  <c r="D25" i="13"/>
  <c r="D25" i="18"/>
  <c r="D25" i="12"/>
  <c r="D25" i="11"/>
  <c r="D25" i="10"/>
  <c r="D25" i="9"/>
  <c r="D25" i="8"/>
  <c r="D25" i="7"/>
  <c r="D25" i="6"/>
  <c r="D25" i="5"/>
  <c r="D25" i="4"/>
  <c r="D25" i="2"/>
  <c r="D25" i="3"/>
  <c r="D25" i="16"/>
  <c r="C25" i="15"/>
  <c r="C25" i="14"/>
  <c r="C25" i="13"/>
  <c r="C25" i="18"/>
  <c r="C25" i="12"/>
  <c r="C25" i="11"/>
  <c r="C25" i="10"/>
  <c r="C25" i="9"/>
  <c r="C25" i="8"/>
  <c r="C25" i="7"/>
  <c r="C25" i="6"/>
  <c r="C25" i="5"/>
  <c r="C25" i="4"/>
  <c r="C25" i="2"/>
  <c r="C25" i="3"/>
  <c r="C25" i="16"/>
  <c r="C16" i="3"/>
  <c r="C16" i="16"/>
  <c r="V23" i="1"/>
  <c r="W23" i="1"/>
  <c r="X23" i="1"/>
  <c r="Y23" i="1"/>
  <c r="AA23" i="15"/>
  <c r="AB23" i="14"/>
  <c r="AA23" i="14"/>
  <c r="AB23" i="13"/>
  <c r="AA23" i="13"/>
  <c r="AB23" i="18"/>
  <c r="AA23" i="18"/>
  <c r="AB23" i="12"/>
  <c r="AA23" i="12"/>
  <c r="AB23" i="11"/>
  <c r="AA23" i="11"/>
  <c r="AB23" i="10"/>
  <c r="AA23" i="10"/>
  <c r="AB23" i="9"/>
  <c r="AA23" i="9"/>
  <c r="AB23" i="8"/>
  <c r="AA23" i="8"/>
  <c r="AB23" i="7"/>
  <c r="AA23" i="7"/>
  <c r="AB23" i="6"/>
  <c r="AA23" i="6"/>
  <c r="AB23" i="5"/>
  <c r="AA23" i="5"/>
  <c r="AB23" i="4"/>
  <c r="AA23" i="4"/>
  <c r="AB23" i="2"/>
  <c r="AA23" i="2"/>
  <c r="AB23" i="3"/>
  <c r="AA23" i="3"/>
  <c r="AB23" i="16"/>
  <c r="AA23" i="16"/>
  <c r="AB22" i="15"/>
  <c r="AA22" i="15"/>
  <c r="AB22" i="14"/>
  <c r="AA22" i="14"/>
  <c r="AB22" i="13"/>
  <c r="AA22" i="13"/>
  <c r="AB22" i="18"/>
  <c r="AA22" i="18"/>
  <c r="AB22" i="12"/>
  <c r="AA22" i="12"/>
  <c r="AB22" i="11"/>
  <c r="AA22" i="11"/>
  <c r="AB22" i="10"/>
  <c r="AA22" i="10"/>
  <c r="AB22" i="9"/>
  <c r="AA22" i="9"/>
  <c r="AB22" i="8"/>
  <c r="AA22" i="8"/>
  <c r="AB22" i="7"/>
  <c r="AA22" i="7"/>
  <c r="AB22" i="6"/>
  <c r="AA22" i="6"/>
  <c r="AB22" i="5"/>
  <c r="AA22" i="5"/>
  <c r="AB22" i="4"/>
  <c r="AA22" i="4"/>
  <c r="AB22" i="2"/>
  <c r="AA22" i="2"/>
  <c r="AB22" i="3"/>
  <c r="AA22" i="3"/>
  <c r="AB22" i="16"/>
  <c r="AA22" i="16"/>
  <c r="V19" i="1"/>
  <c r="W19" i="1"/>
  <c r="X19" i="1"/>
  <c r="Y19" i="1"/>
  <c r="AB19" i="15"/>
  <c r="AA19" i="15"/>
  <c r="AB19" i="14"/>
  <c r="AA19" i="14"/>
  <c r="AB19" i="13"/>
  <c r="AA19" i="13"/>
  <c r="AB19" i="18"/>
  <c r="AA19" i="18"/>
  <c r="AB19" i="12"/>
  <c r="AA19" i="12"/>
  <c r="AB19" i="11"/>
  <c r="AA19" i="11"/>
  <c r="AB19" i="10"/>
  <c r="AA19" i="10"/>
  <c r="AB19" i="9"/>
  <c r="AA19" i="9"/>
  <c r="AB19" i="8"/>
  <c r="AA19" i="8"/>
  <c r="AB19" i="7"/>
  <c r="AA19" i="7"/>
  <c r="AB19" i="6"/>
  <c r="AA19" i="6"/>
  <c r="AB19" i="5"/>
  <c r="AA19" i="5"/>
  <c r="AB19" i="4"/>
  <c r="AA19" i="4"/>
  <c r="AB19" i="2"/>
  <c r="AA19" i="2"/>
  <c r="AB19" i="3"/>
  <c r="AA19" i="3"/>
  <c r="AB19" i="16"/>
  <c r="AA19" i="16"/>
  <c r="J27" i="13" l="1"/>
  <c r="J30" i="13" s="1"/>
  <c r="H37" i="16"/>
  <c r="H37" i="2"/>
  <c r="H37" i="7"/>
  <c r="H37" i="11"/>
  <c r="H37" i="14"/>
  <c r="H37" i="3"/>
  <c r="H37" i="15"/>
  <c r="H37" i="6"/>
  <c r="H37" i="13"/>
  <c r="H37" i="5"/>
  <c r="H37" i="9"/>
  <c r="H37" i="18"/>
  <c r="H37" i="4"/>
  <c r="H37" i="8"/>
  <c r="H37" i="12"/>
  <c r="T37" i="16"/>
  <c r="P37" i="16"/>
  <c r="J37" i="3"/>
  <c r="L37" i="16"/>
  <c r="F37" i="3"/>
  <c r="X37" i="16"/>
  <c r="F37" i="16"/>
  <c r="F37" i="2"/>
  <c r="F37" i="7"/>
  <c r="F37" i="11"/>
  <c r="F37" i="14"/>
  <c r="J37" i="5"/>
  <c r="J37" i="9"/>
  <c r="J37" i="18"/>
  <c r="L27" i="3"/>
  <c r="L30" i="3" s="1"/>
  <c r="L37" i="3"/>
  <c r="F37" i="15"/>
  <c r="F37" i="6"/>
  <c r="F37" i="10"/>
  <c r="F37" i="13"/>
  <c r="J37" i="4"/>
  <c r="J37" i="8"/>
  <c r="J37" i="12"/>
  <c r="Z37" i="15"/>
  <c r="V37" i="15"/>
  <c r="R37" i="15"/>
  <c r="N37" i="15"/>
  <c r="Z37" i="2"/>
  <c r="V37" i="2"/>
  <c r="R37" i="2"/>
  <c r="N37" i="2"/>
  <c r="Z37" i="4"/>
  <c r="V37" i="4"/>
  <c r="R37" i="4"/>
  <c r="N37" i="4"/>
  <c r="Z37" i="5"/>
  <c r="V37" i="5"/>
  <c r="R37" i="5"/>
  <c r="N37" i="5"/>
  <c r="Z37" i="6"/>
  <c r="V37" i="6"/>
  <c r="R37" i="6"/>
  <c r="N37" i="6"/>
  <c r="Z37" i="7"/>
  <c r="V37" i="7"/>
  <c r="R37" i="7"/>
  <c r="N37" i="7"/>
  <c r="Z37" i="8"/>
  <c r="V37" i="8"/>
  <c r="R37" i="8"/>
  <c r="N37" i="8"/>
  <c r="Z37" i="9"/>
  <c r="V37" i="9"/>
  <c r="R37" i="9"/>
  <c r="N37" i="9"/>
  <c r="Z37" i="11"/>
  <c r="V37" i="11"/>
  <c r="R37" i="11"/>
  <c r="N37" i="11"/>
  <c r="Z37" i="12"/>
  <c r="V37" i="12"/>
  <c r="R37" i="12"/>
  <c r="L37" i="12"/>
  <c r="X37" i="18"/>
  <c r="T37" i="18"/>
  <c r="P37" i="18"/>
  <c r="L37" i="18"/>
  <c r="X37" i="13"/>
  <c r="T37" i="13"/>
  <c r="P37" i="13"/>
  <c r="L37" i="13"/>
  <c r="X37" i="14"/>
  <c r="T37" i="14"/>
  <c r="P37" i="14"/>
  <c r="L37" i="14"/>
  <c r="F37" i="5"/>
  <c r="F37" i="9"/>
  <c r="F37" i="18"/>
  <c r="J37" i="2"/>
  <c r="J37" i="7"/>
  <c r="J37" i="11"/>
  <c r="J37" i="14"/>
  <c r="Z37" i="16"/>
  <c r="V37" i="16"/>
  <c r="R37" i="16"/>
  <c r="N37" i="16"/>
  <c r="J37" i="16"/>
  <c r="F37" i="4"/>
  <c r="F37" i="8"/>
  <c r="F37" i="12"/>
  <c r="J37" i="15"/>
  <c r="J37" i="6"/>
  <c r="J37" i="13"/>
  <c r="X37" i="15"/>
  <c r="T37" i="15"/>
  <c r="P37" i="15"/>
  <c r="L37" i="15"/>
  <c r="X37" i="2"/>
  <c r="T37" i="2"/>
  <c r="L37" i="2"/>
  <c r="X37" i="4"/>
  <c r="T37" i="4"/>
  <c r="L37" i="4"/>
  <c r="X37" i="5"/>
  <c r="T37" i="5"/>
  <c r="L37" i="5"/>
  <c r="X37" i="6"/>
  <c r="T37" i="6"/>
  <c r="L37" i="6"/>
  <c r="X37" i="7"/>
  <c r="T37" i="7"/>
  <c r="L37" i="7"/>
  <c r="X37" i="8"/>
  <c r="T37" i="8"/>
  <c r="L37" i="8"/>
  <c r="X37" i="9"/>
  <c r="T37" i="9"/>
  <c r="L37" i="9"/>
  <c r="X37" i="11"/>
  <c r="T37" i="11"/>
  <c r="L37" i="11"/>
  <c r="X37" i="12"/>
  <c r="T37" i="12"/>
  <c r="Z37" i="18"/>
  <c r="V37" i="18"/>
  <c r="R37" i="18"/>
  <c r="N37" i="18"/>
  <c r="Z37" i="13"/>
  <c r="V37" i="13"/>
  <c r="R37" i="13"/>
  <c r="N37" i="13"/>
  <c r="Z37" i="14"/>
  <c r="V37" i="14"/>
  <c r="R37" i="14"/>
  <c r="N37" i="14"/>
  <c r="P37" i="2"/>
  <c r="P37" i="4"/>
  <c r="P37" i="5"/>
  <c r="P37" i="6"/>
  <c r="P37" i="7"/>
  <c r="P37" i="8"/>
  <c r="P37" i="9"/>
  <c r="P37" i="11"/>
  <c r="P37" i="12"/>
  <c r="H27" i="3"/>
  <c r="H30" i="3" s="1"/>
  <c r="L27" i="16"/>
  <c r="L30" i="16" s="1"/>
  <c r="K27" i="16"/>
  <c r="H27" i="16"/>
  <c r="H30" i="16" s="1"/>
  <c r="W27" i="3"/>
  <c r="S27" i="3"/>
  <c r="O27" i="3"/>
  <c r="G27" i="16"/>
  <c r="E27" i="16"/>
  <c r="T25" i="1"/>
  <c r="U25" i="1"/>
  <c r="C27" i="16"/>
  <c r="Y27" i="16"/>
  <c r="U27" i="16"/>
  <c r="Q27" i="16"/>
  <c r="M27" i="16"/>
  <c r="K27" i="3"/>
  <c r="F27" i="16"/>
  <c r="F30" i="16" s="1"/>
  <c r="X27" i="3"/>
  <c r="X30" i="3" s="1"/>
  <c r="T27" i="3"/>
  <c r="T30" i="3" s="1"/>
  <c r="P27" i="3"/>
  <c r="P30" i="3" s="1"/>
  <c r="D27" i="5"/>
  <c r="D30" i="5" s="1"/>
  <c r="D27" i="9"/>
  <c r="D30" i="9" s="1"/>
  <c r="D27" i="18"/>
  <c r="D30" i="18" s="1"/>
  <c r="F27" i="5"/>
  <c r="F30" i="5" s="1"/>
  <c r="F27" i="9"/>
  <c r="F30" i="9" s="1"/>
  <c r="F27" i="18"/>
  <c r="F30" i="18" s="1"/>
  <c r="J27" i="2"/>
  <c r="J30" i="2" s="1"/>
  <c r="J27" i="7"/>
  <c r="J30" i="7" s="1"/>
  <c r="J27" i="11"/>
  <c r="J30" i="11" s="1"/>
  <c r="J27" i="14"/>
  <c r="J30" i="14" s="1"/>
  <c r="C27" i="3"/>
  <c r="C27" i="2"/>
  <c r="C27" i="7"/>
  <c r="C27" i="11"/>
  <c r="C27" i="14"/>
  <c r="E27" i="13"/>
  <c r="E27" i="10"/>
  <c r="E27" i="6"/>
  <c r="E27" i="15"/>
  <c r="G27" i="13"/>
  <c r="G27" i="6"/>
  <c r="G27" i="15"/>
  <c r="H27" i="5"/>
  <c r="H30" i="5" s="1"/>
  <c r="H27" i="9"/>
  <c r="H30" i="9" s="1"/>
  <c r="H27" i="18"/>
  <c r="H30" i="18" s="1"/>
  <c r="W27" i="15"/>
  <c r="S27" i="15"/>
  <c r="O27" i="15"/>
  <c r="K27" i="15"/>
  <c r="W27" i="2"/>
  <c r="S27" i="2"/>
  <c r="O27" i="2"/>
  <c r="K27" i="2"/>
  <c r="W27" i="4"/>
  <c r="S27" i="4"/>
  <c r="O27" i="4"/>
  <c r="K27" i="4"/>
  <c r="W27" i="5"/>
  <c r="S27" i="5"/>
  <c r="O27" i="5"/>
  <c r="K27" i="5"/>
  <c r="W27" i="6"/>
  <c r="S27" i="6"/>
  <c r="O27" i="6"/>
  <c r="K27" i="6"/>
  <c r="W27" i="7"/>
  <c r="S27" i="7"/>
  <c r="O27" i="7"/>
  <c r="K27" i="7"/>
  <c r="W27" i="8"/>
  <c r="S27" i="8"/>
  <c r="O27" i="8"/>
  <c r="K27" i="8"/>
  <c r="W27" i="9"/>
  <c r="S27" i="9"/>
  <c r="O27" i="9"/>
  <c r="K27" i="9"/>
  <c r="W27" i="11"/>
  <c r="S27" i="11"/>
  <c r="O27" i="11"/>
  <c r="K27" i="11"/>
  <c r="W27" i="12"/>
  <c r="S27" i="12"/>
  <c r="O27" i="12"/>
  <c r="K27" i="12"/>
  <c r="W27" i="18"/>
  <c r="S27" i="18"/>
  <c r="O27" i="18"/>
  <c r="K27" i="18"/>
  <c r="W27" i="13"/>
  <c r="S27" i="13"/>
  <c r="O27" i="13"/>
  <c r="K27" i="13"/>
  <c r="W27" i="14"/>
  <c r="S27" i="14"/>
  <c r="O27" i="14"/>
  <c r="K27" i="14"/>
  <c r="X27" i="16"/>
  <c r="X30" i="16" s="1"/>
  <c r="T27" i="16"/>
  <c r="T30" i="16" s="1"/>
  <c r="P27" i="16"/>
  <c r="P30" i="16" s="1"/>
  <c r="D27" i="4"/>
  <c r="D30" i="4" s="1"/>
  <c r="D27" i="8"/>
  <c r="D30" i="8" s="1"/>
  <c r="D27" i="12"/>
  <c r="D30" i="12" s="1"/>
  <c r="F27" i="4"/>
  <c r="F30" i="4" s="1"/>
  <c r="F27" i="8"/>
  <c r="F30" i="8" s="1"/>
  <c r="F27" i="12"/>
  <c r="F30" i="12" s="1"/>
  <c r="J27" i="15"/>
  <c r="J30" i="15" s="1"/>
  <c r="J27" i="6"/>
  <c r="J30" i="6" s="1"/>
  <c r="X27" i="15"/>
  <c r="X30" i="15" s="1"/>
  <c r="T27" i="15"/>
  <c r="T30" i="15" s="1"/>
  <c r="P27" i="15"/>
  <c r="P30" i="15" s="1"/>
  <c r="X27" i="2"/>
  <c r="X30" i="2" s="1"/>
  <c r="T27" i="2"/>
  <c r="T30" i="2" s="1"/>
  <c r="P27" i="2"/>
  <c r="P30" i="2" s="1"/>
  <c r="X27" i="4"/>
  <c r="X30" i="4" s="1"/>
  <c r="T27" i="4"/>
  <c r="T30" i="4" s="1"/>
  <c r="P27" i="4"/>
  <c r="P30" i="4" s="1"/>
  <c r="X27" i="5"/>
  <c r="X30" i="5" s="1"/>
  <c r="T27" i="5"/>
  <c r="T30" i="5" s="1"/>
  <c r="P27" i="5"/>
  <c r="P30" i="5" s="1"/>
  <c r="X27" i="6"/>
  <c r="X30" i="6" s="1"/>
  <c r="T27" i="6"/>
  <c r="T30" i="6" s="1"/>
  <c r="P27" i="6"/>
  <c r="P30" i="6" s="1"/>
  <c r="X27" i="7"/>
  <c r="X30" i="7" s="1"/>
  <c r="T27" i="7"/>
  <c r="T30" i="7" s="1"/>
  <c r="P27" i="7"/>
  <c r="P30" i="7" s="1"/>
  <c r="X27" i="8"/>
  <c r="X30" i="8" s="1"/>
  <c r="T27" i="8"/>
  <c r="T30" i="8" s="1"/>
  <c r="P27" i="8"/>
  <c r="P30" i="8" s="1"/>
  <c r="X27" i="9"/>
  <c r="X30" i="9" s="1"/>
  <c r="T27" i="9"/>
  <c r="T30" i="9" s="1"/>
  <c r="P27" i="9"/>
  <c r="P30" i="9" s="1"/>
  <c r="X27" i="11"/>
  <c r="X30" i="11" s="1"/>
  <c r="T27" i="11"/>
  <c r="T30" i="11" s="1"/>
  <c r="P27" i="11"/>
  <c r="P30" i="11" s="1"/>
  <c r="X27" i="12"/>
  <c r="X30" i="12" s="1"/>
  <c r="T27" i="12"/>
  <c r="T30" i="12" s="1"/>
  <c r="P27" i="12"/>
  <c r="P30" i="12" s="1"/>
  <c r="X27" i="18"/>
  <c r="X30" i="18" s="1"/>
  <c r="T27" i="18"/>
  <c r="T30" i="18" s="1"/>
  <c r="P27" i="18"/>
  <c r="P30" i="18" s="1"/>
  <c r="X27" i="13"/>
  <c r="X30" i="13" s="1"/>
  <c r="T27" i="13"/>
  <c r="T30" i="13" s="1"/>
  <c r="P27" i="13"/>
  <c r="P30" i="13" s="1"/>
  <c r="X27" i="14"/>
  <c r="X30" i="14" s="1"/>
  <c r="T27" i="14"/>
  <c r="T30" i="14" s="1"/>
  <c r="P27" i="14"/>
  <c r="P30" i="14" s="1"/>
  <c r="U27" i="3"/>
  <c r="Q27" i="3"/>
  <c r="M27" i="3"/>
  <c r="C27" i="15"/>
  <c r="C27" i="6"/>
  <c r="C27" i="10"/>
  <c r="C27" i="13"/>
  <c r="E27" i="14"/>
  <c r="E27" i="11"/>
  <c r="E27" i="7"/>
  <c r="E27" i="2"/>
  <c r="G27" i="14"/>
  <c r="G27" i="11"/>
  <c r="G27" i="7"/>
  <c r="G27" i="2"/>
  <c r="H27" i="4"/>
  <c r="H30" i="4" s="1"/>
  <c r="H27" i="8"/>
  <c r="H30" i="8" s="1"/>
  <c r="H27" i="12"/>
  <c r="H30" i="12" s="1"/>
  <c r="L27" i="15"/>
  <c r="L30" i="15" s="1"/>
  <c r="L27" i="2"/>
  <c r="L30" i="2" s="1"/>
  <c r="L27" i="4"/>
  <c r="L30" i="4" s="1"/>
  <c r="L27" i="5"/>
  <c r="L30" i="5" s="1"/>
  <c r="L27" i="6"/>
  <c r="L30" i="6" s="1"/>
  <c r="L27" i="7"/>
  <c r="L30" i="7" s="1"/>
  <c r="L27" i="8"/>
  <c r="L30" i="8" s="1"/>
  <c r="L27" i="9"/>
  <c r="L30" i="9" s="1"/>
  <c r="L27" i="11"/>
  <c r="L30" i="11" s="1"/>
  <c r="L27" i="12"/>
  <c r="L30" i="12" s="1"/>
  <c r="L27" i="18"/>
  <c r="L30" i="18" s="1"/>
  <c r="L27" i="13"/>
  <c r="L30" i="13" s="1"/>
  <c r="L27" i="14"/>
  <c r="L30" i="14" s="1"/>
  <c r="D27" i="16"/>
  <c r="D30" i="16" s="1"/>
  <c r="Z27" i="3"/>
  <c r="Z30" i="3" s="1"/>
  <c r="V27" i="3"/>
  <c r="V30" i="3" s="1"/>
  <c r="R27" i="3"/>
  <c r="R30" i="3" s="1"/>
  <c r="N27" i="3"/>
  <c r="N30" i="3" s="1"/>
  <c r="J27" i="3"/>
  <c r="J30" i="3" s="1"/>
  <c r="D27" i="2"/>
  <c r="D30" i="2" s="1"/>
  <c r="D27" i="7"/>
  <c r="D30" i="7" s="1"/>
  <c r="D27" i="11"/>
  <c r="D30" i="11" s="1"/>
  <c r="D27" i="14"/>
  <c r="D30" i="14" s="1"/>
  <c r="F27" i="2"/>
  <c r="F30" i="2" s="1"/>
  <c r="F27" i="7"/>
  <c r="F30" i="7" s="1"/>
  <c r="F27" i="11"/>
  <c r="F30" i="11" s="1"/>
  <c r="F27" i="14"/>
  <c r="F30" i="14" s="1"/>
  <c r="J27" i="5"/>
  <c r="J30" i="5" s="1"/>
  <c r="J27" i="9"/>
  <c r="J30" i="9" s="1"/>
  <c r="J27" i="18"/>
  <c r="J30" i="18" s="1"/>
  <c r="C27" i="5"/>
  <c r="C27" i="9"/>
  <c r="C27" i="18"/>
  <c r="E27" i="12"/>
  <c r="E27" i="8"/>
  <c r="E27" i="4"/>
  <c r="G27" i="12"/>
  <c r="G27" i="8"/>
  <c r="G27" i="4"/>
  <c r="H27" i="2"/>
  <c r="H30" i="2" s="1"/>
  <c r="H27" i="7"/>
  <c r="H30" i="7" s="1"/>
  <c r="H27" i="11"/>
  <c r="H30" i="11" s="1"/>
  <c r="H27" i="14"/>
  <c r="H30" i="14" s="1"/>
  <c r="Y27" i="15"/>
  <c r="U27" i="15"/>
  <c r="Q27" i="15"/>
  <c r="M27" i="15"/>
  <c r="Y27" i="2"/>
  <c r="U27" i="2"/>
  <c r="Q27" i="2"/>
  <c r="M27" i="2"/>
  <c r="Y27" i="4"/>
  <c r="U27" i="4"/>
  <c r="Q27" i="4"/>
  <c r="M27" i="4"/>
  <c r="Y27" i="5"/>
  <c r="U27" i="5"/>
  <c r="Q27" i="5"/>
  <c r="M27" i="5"/>
  <c r="Y27" i="6"/>
  <c r="U27" i="6"/>
  <c r="Q27" i="6"/>
  <c r="M27" i="6"/>
  <c r="Y27" i="7"/>
  <c r="U27" i="7"/>
  <c r="Q27" i="7"/>
  <c r="M27" i="7"/>
  <c r="Y27" i="8"/>
  <c r="U27" i="8"/>
  <c r="Q27" i="8"/>
  <c r="M27" i="8"/>
  <c r="Y27" i="9"/>
  <c r="U27" i="9"/>
  <c r="Q27" i="9"/>
  <c r="M27" i="9"/>
  <c r="Y27" i="11"/>
  <c r="U27" i="11"/>
  <c r="Q27" i="11"/>
  <c r="M27" i="11"/>
  <c r="Y27" i="12"/>
  <c r="U27" i="12"/>
  <c r="Q27" i="12"/>
  <c r="M27" i="12"/>
  <c r="Y27" i="18"/>
  <c r="U27" i="18"/>
  <c r="Q27" i="18"/>
  <c r="M27" i="18"/>
  <c r="Y27" i="13"/>
  <c r="U27" i="13"/>
  <c r="Q27" i="13"/>
  <c r="M27" i="13"/>
  <c r="Y27" i="14"/>
  <c r="U27" i="14"/>
  <c r="Q27" i="14"/>
  <c r="M27" i="14"/>
  <c r="Z27" i="16"/>
  <c r="Z30" i="16" s="1"/>
  <c r="V27" i="16"/>
  <c r="V30" i="16" s="1"/>
  <c r="R27" i="16"/>
  <c r="R30" i="16" s="1"/>
  <c r="N27" i="16"/>
  <c r="N30" i="16" s="1"/>
  <c r="J27" i="16"/>
  <c r="J30" i="16" s="1"/>
  <c r="F27" i="3"/>
  <c r="F30" i="3" s="1"/>
  <c r="D27" i="15"/>
  <c r="D30" i="15" s="1"/>
  <c r="D27" i="6"/>
  <c r="D30" i="6" s="1"/>
  <c r="D27" i="10"/>
  <c r="D30" i="10" s="1"/>
  <c r="D27" i="13"/>
  <c r="D30" i="13" s="1"/>
  <c r="F27" i="15"/>
  <c r="F30" i="15" s="1"/>
  <c r="F27" i="6"/>
  <c r="F30" i="6" s="1"/>
  <c r="F27" i="10"/>
  <c r="F30" i="10" s="1"/>
  <c r="F27" i="13"/>
  <c r="F30" i="13" s="1"/>
  <c r="J27" i="4"/>
  <c r="J30" i="4" s="1"/>
  <c r="J27" i="8"/>
  <c r="J30" i="8" s="1"/>
  <c r="J27" i="12"/>
  <c r="J30" i="12" s="1"/>
  <c r="Z27" i="15"/>
  <c r="Z30" i="15" s="1"/>
  <c r="V27" i="15"/>
  <c r="V30" i="15" s="1"/>
  <c r="R27" i="15"/>
  <c r="R30" i="15" s="1"/>
  <c r="N27" i="15"/>
  <c r="N30" i="15" s="1"/>
  <c r="Z27" i="2"/>
  <c r="Z30" i="2" s="1"/>
  <c r="V27" i="2"/>
  <c r="V30" i="2" s="1"/>
  <c r="R27" i="2"/>
  <c r="R30" i="2" s="1"/>
  <c r="N27" i="2"/>
  <c r="N30" i="2" s="1"/>
  <c r="Z27" i="4"/>
  <c r="Z30" i="4" s="1"/>
  <c r="V27" i="4"/>
  <c r="V30" i="4" s="1"/>
  <c r="R27" i="4"/>
  <c r="R30" i="4" s="1"/>
  <c r="N27" i="4"/>
  <c r="N30" i="4" s="1"/>
  <c r="Z27" i="5"/>
  <c r="Z30" i="5" s="1"/>
  <c r="V27" i="5"/>
  <c r="V30" i="5" s="1"/>
  <c r="R27" i="5"/>
  <c r="R30" i="5" s="1"/>
  <c r="N27" i="5"/>
  <c r="N30" i="5" s="1"/>
  <c r="Z27" i="6"/>
  <c r="Z30" i="6" s="1"/>
  <c r="V27" i="6"/>
  <c r="V30" i="6" s="1"/>
  <c r="R27" i="6"/>
  <c r="R30" i="6" s="1"/>
  <c r="N27" i="6"/>
  <c r="N30" i="6" s="1"/>
  <c r="Z27" i="7"/>
  <c r="Z30" i="7" s="1"/>
  <c r="V27" i="7"/>
  <c r="V30" i="7" s="1"/>
  <c r="R27" i="7"/>
  <c r="R30" i="7" s="1"/>
  <c r="N27" i="7"/>
  <c r="N30" i="7" s="1"/>
  <c r="Z27" i="8"/>
  <c r="Z30" i="8" s="1"/>
  <c r="V27" i="8"/>
  <c r="V30" i="8" s="1"/>
  <c r="R27" i="8"/>
  <c r="R30" i="8" s="1"/>
  <c r="N27" i="8"/>
  <c r="N30" i="8" s="1"/>
  <c r="Z27" i="9"/>
  <c r="Z30" i="9" s="1"/>
  <c r="V27" i="9"/>
  <c r="V30" i="9" s="1"/>
  <c r="R27" i="9"/>
  <c r="R30" i="9" s="1"/>
  <c r="N27" i="9"/>
  <c r="N30" i="9" s="1"/>
  <c r="Z27" i="11"/>
  <c r="Z30" i="11" s="1"/>
  <c r="V27" i="11"/>
  <c r="V30" i="11" s="1"/>
  <c r="R27" i="11"/>
  <c r="R30" i="11" s="1"/>
  <c r="N27" i="11"/>
  <c r="N30" i="11" s="1"/>
  <c r="Z27" i="12"/>
  <c r="Z30" i="12" s="1"/>
  <c r="V27" i="12"/>
  <c r="V30" i="12" s="1"/>
  <c r="R27" i="12"/>
  <c r="R30" i="12" s="1"/>
  <c r="N27" i="12"/>
  <c r="N30" i="12" s="1"/>
  <c r="Z27" i="18"/>
  <c r="Z30" i="18" s="1"/>
  <c r="V27" i="18"/>
  <c r="R27" i="18"/>
  <c r="R30" i="18" s="1"/>
  <c r="N27" i="18"/>
  <c r="N30" i="18" s="1"/>
  <c r="Z27" i="13"/>
  <c r="Z30" i="13" s="1"/>
  <c r="V27" i="13"/>
  <c r="V30" i="13" s="1"/>
  <c r="R27" i="13"/>
  <c r="R30" i="13" s="1"/>
  <c r="N27" i="13"/>
  <c r="N30" i="13" s="1"/>
  <c r="Z27" i="14"/>
  <c r="Z30" i="14" s="1"/>
  <c r="V27" i="14"/>
  <c r="V30" i="14" s="1"/>
  <c r="R27" i="14"/>
  <c r="R30" i="14" s="1"/>
  <c r="N27" i="14"/>
  <c r="N30" i="14" s="1"/>
  <c r="C27" i="4"/>
  <c r="C27" i="8"/>
  <c r="C27" i="12"/>
  <c r="E27" i="18"/>
  <c r="E27" i="9"/>
  <c r="E27" i="5"/>
  <c r="G27" i="18"/>
  <c r="G27" i="9"/>
  <c r="G27" i="5"/>
  <c r="H27" i="15"/>
  <c r="H30" i="15" s="1"/>
  <c r="H27" i="6"/>
  <c r="H30" i="6" s="1"/>
  <c r="H27" i="13"/>
  <c r="H30" i="13" s="1"/>
  <c r="AA15" i="1"/>
  <c r="Z15" i="1"/>
  <c r="Z23" i="1"/>
  <c r="AA23" i="1"/>
  <c r="AA19" i="1"/>
  <c r="Z19" i="1"/>
  <c r="V13" i="1" l="1"/>
  <c r="W13" i="1"/>
  <c r="X13" i="1"/>
  <c r="Y13" i="1"/>
  <c r="Z13" i="1" l="1"/>
  <c r="AA13" i="1"/>
  <c r="D9" i="10" l="1"/>
  <c r="D37" i="10" s="1"/>
  <c r="Y7" i="1" l="1"/>
  <c r="AA12" i="15" l="1"/>
  <c r="AA20" i="15"/>
  <c r="AA21" i="15"/>
  <c r="AA25" i="15" l="1"/>
  <c r="AA16" i="15"/>
  <c r="AA27" i="15" l="1"/>
  <c r="Y8" i="1"/>
  <c r="W8" i="1"/>
  <c r="U8" i="1"/>
  <c r="AB12" i="15"/>
  <c r="AB16" i="15" s="1"/>
  <c r="AB12" i="14"/>
  <c r="AB12" i="13"/>
  <c r="AB12" i="18"/>
  <c r="AB12" i="12"/>
  <c r="AB12" i="11"/>
  <c r="AB12" i="10"/>
  <c r="AB12" i="9"/>
  <c r="AB12" i="8"/>
  <c r="AB12" i="7"/>
  <c r="AB12" i="6"/>
  <c r="AB12" i="5"/>
  <c r="AB12" i="4"/>
  <c r="AB12" i="2"/>
  <c r="AB12" i="3"/>
  <c r="AB12" i="16"/>
  <c r="T16" i="1"/>
  <c r="T27" i="1" s="1"/>
  <c r="V12" i="1"/>
  <c r="V16" i="1" s="1"/>
  <c r="V20" i="1"/>
  <c r="V21" i="1"/>
  <c r="V22" i="1"/>
  <c r="X12" i="1"/>
  <c r="X16" i="1" s="1"/>
  <c r="X20" i="1"/>
  <c r="X21" i="1"/>
  <c r="X22" i="1"/>
  <c r="W20" i="1"/>
  <c r="Y20" i="1"/>
  <c r="W21" i="1"/>
  <c r="Y21" i="1"/>
  <c r="W22" i="1"/>
  <c r="Y22" i="1"/>
  <c r="U16" i="1"/>
  <c r="W12" i="1"/>
  <c r="W16" i="1" s="1"/>
  <c r="Y12" i="1"/>
  <c r="Y16" i="1" s="1"/>
  <c r="AA12" i="13"/>
  <c r="AA12" i="18"/>
  <c r="AA12" i="12"/>
  <c r="AA12" i="11"/>
  <c r="AA12" i="9"/>
  <c r="AA12" i="8"/>
  <c r="AA12" i="7"/>
  <c r="AA12" i="6"/>
  <c r="AA12" i="5"/>
  <c r="AA12" i="4"/>
  <c r="AA12" i="2"/>
  <c r="AA12" i="3"/>
  <c r="AA12" i="14"/>
  <c r="AB20" i="16"/>
  <c r="AB21" i="16"/>
  <c r="AB20" i="13"/>
  <c r="AB21" i="13"/>
  <c r="AB20" i="18"/>
  <c r="AB21" i="18"/>
  <c r="AB20" i="12"/>
  <c r="AB21" i="12"/>
  <c r="AB20" i="11"/>
  <c r="AB21" i="11"/>
  <c r="AB20" i="10"/>
  <c r="AB21" i="10"/>
  <c r="AB20" i="9"/>
  <c r="AB21" i="9"/>
  <c r="AB20" i="8"/>
  <c r="AB21" i="8"/>
  <c r="AB20" i="7"/>
  <c r="AB21" i="7"/>
  <c r="AB21" i="6"/>
  <c r="AB20" i="6"/>
  <c r="AB21" i="5"/>
  <c r="AB20" i="5"/>
  <c r="AB20" i="4"/>
  <c r="AB21" i="4"/>
  <c r="AB20" i="2"/>
  <c r="AB21" i="2"/>
  <c r="AB20" i="3"/>
  <c r="AB21" i="3"/>
  <c r="AB20" i="14"/>
  <c r="AB21" i="14"/>
  <c r="AB20" i="15"/>
  <c r="AB21" i="15"/>
  <c r="AA12" i="16"/>
  <c r="D9" i="8"/>
  <c r="D37" i="8" s="1"/>
  <c r="AA20" i="16"/>
  <c r="AA21" i="16"/>
  <c r="D9" i="16"/>
  <c r="D37" i="16" s="1"/>
  <c r="D9" i="15"/>
  <c r="D37" i="15" s="1"/>
  <c r="D9" i="14"/>
  <c r="D37" i="14" s="1"/>
  <c r="D9" i="13"/>
  <c r="D37" i="13" s="1"/>
  <c r="D9" i="18"/>
  <c r="D37" i="18" s="1"/>
  <c r="D9" i="12"/>
  <c r="D37" i="12" s="1"/>
  <c r="D9" i="11"/>
  <c r="D37" i="11" s="1"/>
  <c r="D9" i="9"/>
  <c r="D37" i="9" s="1"/>
  <c r="D9" i="7"/>
  <c r="D37" i="7" s="1"/>
  <c r="D9" i="6"/>
  <c r="D37" i="6" s="1"/>
  <c r="D9" i="5"/>
  <c r="D37" i="5" s="1"/>
  <c r="D9" i="4"/>
  <c r="D37" i="4" s="1"/>
  <c r="D9" i="2"/>
  <c r="D37" i="2" s="1"/>
  <c r="D9" i="3"/>
  <c r="D37" i="3" s="1"/>
  <c r="U7" i="1"/>
  <c r="W7" i="1"/>
  <c r="T6" i="1"/>
  <c r="V6" i="1"/>
  <c r="X6" i="1"/>
  <c r="AA20" i="14"/>
  <c r="AA21" i="14"/>
  <c r="AA20" i="13"/>
  <c r="AA21" i="13"/>
  <c r="AA20" i="18"/>
  <c r="AA21" i="18"/>
  <c r="AA20" i="12"/>
  <c r="AA21" i="12"/>
  <c r="AA20" i="10"/>
  <c r="AA21" i="10"/>
  <c r="AA20" i="9"/>
  <c r="AA21" i="9"/>
  <c r="AA20" i="8"/>
  <c r="AA21" i="8"/>
  <c r="AA20" i="7"/>
  <c r="AA21" i="7"/>
  <c r="AA20" i="6"/>
  <c r="AA21" i="6"/>
  <c r="AA20" i="5"/>
  <c r="AA21" i="5"/>
  <c r="AA20" i="4"/>
  <c r="AA21" i="4"/>
  <c r="AA20" i="2"/>
  <c r="AA21" i="2"/>
  <c r="AA20" i="3"/>
  <c r="AA21" i="3"/>
  <c r="AA20" i="11"/>
  <c r="AA21" i="11"/>
  <c r="AA6" i="18"/>
  <c r="AB7" i="18"/>
  <c r="AB8" i="18"/>
  <c r="AB29" i="18"/>
  <c r="AB29" i="16"/>
  <c r="AB7" i="16"/>
  <c r="AB8" i="16"/>
  <c r="AA6" i="16"/>
  <c r="AA6" i="15"/>
  <c r="AB29" i="15"/>
  <c r="AB8" i="15"/>
  <c r="AB7" i="15"/>
  <c r="AB29" i="14"/>
  <c r="AB7" i="14"/>
  <c r="AB8" i="14"/>
  <c r="AA6" i="14"/>
  <c r="AB29" i="13"/>
  <c r="AB7" i="13"/>
  <c r="AB8" i="13"/>
  <c r="AA6" i="13"/>
  <c r="AB29" i="12"/>
  <c r="AB7" i="12"/>
  <c r="AB8" i="12"/>
  <c r="AA6" i="12"/>
  <c r="AB29" i="11"/>
  <c r="AB7" i="11"/>
  <c r="AB8" i="11"/>
  <c r="AA6" i="11"/>
  <c r="AB29" i="10"/>
  <c r="AB7" i="10"/>
  <c r="AB8" i="10"/>
  <c r="AA6" i="10"/>
  <c r="AB29" i="9"/>
  <c r="AB7" i="9"/>
  <c r="AB8" i="9"/>
  <c r="AA6" i="9"/>
  <c r="AB29" i="8"/>
  <c r="AB7" i="8"/>
  <c r="AB8" i="8"/>
  <c r="AA6" i="8"/>
  <c r="AB29" i="7"/>
  <c r="AB7" i="7"/>
  <c r="AB8" i="7"/>
  <c r="AA6" i="7"/>
  <c r="AB29" i="6"/>
  <c r="AB7" i="6"/>
  <c r="AB8" i="6"/>
  <c r="AA6" i="6"/>
  <c r="AB29" i="5"/>
  <c r="AB7" i="5"/>
  <c r="AB8" i="5"/>
  <c r="AA6" i="5"/>
  <c r="AB29" i="4"/>
  <c r="AB7" i="4"/>
  <c r="AB8" i="4"/>
  <c r="AA6" i="4"/>
  <c r="AB29" i="2"/>
  <c r="AB7" i="2"/>
  <c r="AB8" i="2"/>
  <c r="AA6" i="2"/>
  <c r="AB29" i="3"/>
  <c r="AB7" i="3"/>
  <c r="AB8" i="3"/>
  <c r="AA6" i="3"/>
  <c r="AB25" i="3" l="1"/>
  <c r="AB25" i="10"/>
  <c r="AA25" i="3"/>
  <c r="AA25" i="16"/>
  <c r="AB25" i="16"/>
  <c r="AB16" i="5"/>
  <c r="AB16" i="2"/>
  <c r="AB16" i="11"/>
  <c r="V25" i="1"/>
  <c r="V27" i="1" s="1"/>
  <c r="X25" i="1"/>
  <c r="X27" i="1" s="1"/>
  <c r="W25" i="1"/>
  <c r="W27" i="1" s="1"/>
  <c r="W30" i="1" s="1"/>
  <c r="Y25" i="1"/>
  <c r="Y27" i="1" s="1"/>
  <c r="Y30" i="1" s="1"/>
  <c r="D27" i="3"/>
  <c r="D30" i="3" s="1"/>
  <c r="AB16" i="14"/>
  <c r="AA25" i="11"/>
  <c r="AA25" i="2"/>
  <c r="AA25" i="4"/>
  <c r="AA25" i="5"/>
  <c r="AA25" i="6"/>
  <c r="AA25" i="7"/>
  <c r="AA25" i="8"/>
  <c r="AA25" i="9"/>
  <c r="AA25" i="10"/>
  <c r="AA25" i="12"/>
  <c r="AA25" i="18"/>
  <c r="AA25" i="13"/>
  <c r="AA25" i="14"/>
  <c r="AB25" i="14"/>
  <c r="AB25" i="9"/>
  <c r="AB16" i="6"/>
  <c r="AB16" i="10"/>
  <c r="AB25" i="2"/>
  <c r="AB25" i="5"/>
  <c r="AB25" i="6"/>
  <c r="AB25" i="7"/>
  <c r="AB25" i="11"/>
  <c r="AB25" i="15"/>
  <c r="AB27" i="15" s="1"/>
  <c r="AB30" i="15" s="1"/>
  <c r="AB25" i="4"/>
  <c r="AB25" i="8"/>
  <c r="AB25" i="12"/>
  <c r="AB25" i="18"/>
  <c r="AB25" i="13"/>
  <c r="AB16" i="3"/>
  <c r="U27" i="1"/>
  <c r="U30" i="1" s="1"/>
  <c r="AA16" i="16"/>
  <c r="AA16" i="4"/>
  <c r="AA16" i="8"/>
  <c r="AA16" i="12"/>
  <c r="AB16" i="4"/>
  <c r="AB16" i="7"/>
  <c r="AB16" i="8"/>
  <c r="AA16" i="2"/>
  <c r="AA16" i="7"/>
  <c r="AA16" i="11"/>
  <c r="AB16" i="9"/>
  <c r="AB16" i="12"/>
  <c r="AA16" i="3"/>
  <c r="AA16" i="6"/>
  <c r="AA16" i="10"/>
  <c r="AA16" i="13"/>
  <c r="AB16" i="18"/>
  <c r="AA16" i="14"/>
  <c r="AA16" i="5"/>
  <c r="AA16" i="9"/>
  <c r="AA16" i="18"/>
  <c r="AB16" i="16"/>
  <c r="AB16" i="13"/>
  <c r="U9" i="1"/>
  <c r="U37" i="1" s="1"/>
  <c r="AA22" i="1"/>
  <c r="Z22" i="1"/>
  <c r="AB9" i="5"/>
  <c r="AB9" i="7"/>
  <c r="AB9" i="9"/>
  <c r="AB9" i="2"/>
  <c r="AB9" i="12"/>
  <c r="AB9" i="10"/>
  <c r="AB9" i="15"/>
  <c r="AA7" i="1"/>
  <c r="AA29" i="1"/>
  <c r="AA21" i="1"/>
  <c r="AA20" i="1"/>
  <c r="Y9" i="1"/>
  <c r="W9" i="1"/>
  <c r="AA8" i="1"/>
  <c r="Z20" i="1"/>
  <c r="Z21" i="1"/>
  <c r="Z6" i="1"/>
  <c r="AB9" i="14"/>
  <c r="AA12" i="1"/>
  <c r="AB9" i="18"/>
  <c r="AB9" i="16"/>
  <c r="AB9" i="3"/>
  <c r="AB9" i="13"/>
  <c r="AB9" i="6"/>
  <c r="AB9" i="4"/>
  <c r="AB9" i="8"/>
  <c r="AB9" i="11"/>
  <c r="Z12" i="1"/>
  <c r="AB37" i="3" l="1"/>
  <c r="AB37" i="11"/>
  <c r="AB37" i="13"/>
  <c r="AB37" i="14"/>
  <c r="AB37" i="15"/>
  <c r="Y37" i="1"/>
  <c r="AB37" i="18"/>
  <c r="AB37" i="16"/>
  <c r="W37" i="1"/>
  <c r="AB37" i="2"/>
  <c r="AB37" i="4"/>
  <c r="AB37" i="5"/>
  <c r="AB37" i="6"/>
  <c r="AB37" i="7"/>
  <c r="AB37" i="8"/>
  <c r="AB37" i="9"/>
  <c r="AB37" i="10"/>
  <c r="AB37" i="12"/>
  <c r="AB27" i="5"/>
  <c r="AB30" i="5" s="1"/>
  <c r="AB27" i="11"/>
  <c r="AB30" i="11" s="1"/>
  <c r="AB27" i="2"/>
  <c r="AB30" i="2" s="1"/>
  <c r="AA27" i="18"/>
  <c r="AA27" i="10"/>
  <c r="AA27" i="12"/>
  <c r="AA27" i="13"/>
  <c r="AA27" i="2"/>
  <c r="AA27" i="5"/>
  <c r="AA27" i="9"/>
  <c r="AA27" i="14"/>
  <c r="AA27" i="6"/>
  <c r="AA27" i="11"/>
  <c r="AA27" i="7"/>
  <c r="AA27" i="4"/>
  <c r="AA27" i="8"/>
  <c r="AA25" i="1"/>
  <c r="Z25" i="1"/>
  <c r="AB27" i="13"/>
  <c r="AB30" i="13" s="1"/>
  <c r="AB27" i="9"/>
  <c r="AB30" i="9" s="1"/>
  <c r="AB27" i="8"/>
  <c r="AB30" i="8" s="1"/>
  <c r="AB27" i="12"/>
  <c r="AB30" i="12" s="1"/>
  <c r="AB27" i="18"/>
  <c r="AB30" i="18" s="1"/>
  <c r="AB27" i="4"/>
  <c r="AB30" i="4" s="1"/>
  <c r="AB27" i="6"/>
  <c r="AB30" i="6" s="1"/>
  <c r="AB27" i="14"/>
  <c r="AB30" i="14" s="1"/>
  <c r="AA27" i="3"/>
  <c r="AA27" i="16"/>
  <c r="AB27" i="16"/>
  <c r="AB30" i="16" s="1"/>
  <c r="AB27" i="7"/>
  <c r="AB30" i="7" s="1"/>
  <c r="AB27" i="3"/>
  <c r="AB30" i="3" s="1"/>
  <c r="AB27" i="10"/>
  <c r="AB30" i="10" s="1"/>
  <c r="AA16" i="1"/>
  <c r="Z16" i="1"/>
  <c r="AA9" i="1"/>
  <c r="AA37" i="1" l="1"/>
  <c r="AA27" i="1"/>
  <c r="AA30" i="1" s="1"/>
  <c r="Z27" i="1"/>
</calcChain>
</file>

<file path=xl/sharedStrings.xml><?xml version="1.0" encoding="utf-8"?>
<sst xmlns="http://schemas.openxmlformats.org/spreadsheetml/2006/main" count="1226" uniqueCount="117">
  <si>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</si>
  <si>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</si>
  <si>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</si>
  <si>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</si>
  <si>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</si>
  <si>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</si>
  <si>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</si>
  <si>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</si>
  <si>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</si>
  <si>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</si>
  <si>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</si>
  <si>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</si>
  <si>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 Total</t>
  </si>
  <si>
    <t>#</t>
  </si>
  <si>
    <t>$</t>
  </si>
  <si>
    <t xml:space="preserve">    UST</t>
  </si>
  <si>
    <t xml:space="preserve">    DOA</t>
  </si>
  <si>
    <t>Department of Corrections</t>
  </si>
  <si>
    <t>Department of Law</t>
  </si>
  <si>
    <t>Department of Administration</t>
  </si>
  <si>
    <t>Department Health and Social Services</t>
  </si>
  <si>
    <t>Office of the Governor</t>
  </si>
  <si>
    <t>Department of Revenue</t>
  </si>
  <si>
    <t>Department of Education &amp; Early Development</t>
  </si>
  <si>
    <t>Department of Labor &amp; Workforce Development</t>
  </si>
  <si>
    <t>Department of Commerce, Community &amp; Economic Development</t>
  </si>
  <si>
    <t>Department of Military &amp; Veterans Affairs</t>
  </si>
  <si>
    <t>Department of Natural Resources</t>
  </si>
  <si>
    <t>Department of Fish and Game</t>
  </si>
  <si>
    <t>Department of Public Safety</t>
  </si>
  <si>
    <t>Department of Environmental Conservation</t>
  </si>
  <si>
    <t>Department of Transportation &amp; Public Facilities</t>
  </si>
  <si>
    <t xml:space="preserve"> </t>
  </si>
  <si>
    <t>ACPE</t>
  </si>
  <si>
    <t>E-Travel fees: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</si>
  <si>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</si>
  <si>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E-Travel Fees</t>
  </si>
  <si>
    <t xml:space="preserve">    Number of fees</t>
  </si>
  <si>
    <t>Total Fees Paid</t>
  </si>
  <si>
    <t xml:space="preserve">   ERA Contract Savings - 9</t>
  </si>
  <si>
    <t>Hotel (Preferred and WSCA Contract)</t>
  </si>
  <si>
    <t>Rental Car Contracts (Budget, Hertz, National, Enterprise)</t>
  </si>
  <si>
    <t>Savings Calculated from Negotiated Contracts</t>
  </si>
  <si>
    <t>Group / Meeting Fares - G</t>
  </si>
  <si>
    <t>Exchanged Unused Ticket on File - XF</t>
  </si>
  <si>
    <t>Name Change for Ticket on File - XN</t>
  </si>
  <si>
    <t>Voids and Waiver Favors</t>
  </si>
  <si>
    <t>Savings Calculated from Managed Savings</t>
  </si>
  <si>
    <t xml:space="preserve">   Rural Carrier Contracts - B</t>
  </si>
  <si>
    <t xml:space="preserve">   Delta Contract Savings - 9</t>
  </si>
  <si>
    <t xml:space="preserve">   Alaska Airlines Contract Savings - 9</t>
  </si>
  <si>
    <t>This represents the air contract percent, which varies per carrier.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</si>
  <si>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ERA (7H) contract fares - the contract fare paid compared to the lowest refundable fare.   </t>
    </r>
  </si>
  <si>
    <t xml:space="preserve">This represents only the preferred vendors on the ITB list.  </t>
  </si>
  <si>
    <t xml:space="preserve">HC – HOTEL CONTRACT </t>
  </si>
  <si>
    <t xml:space="preserve">CC – RENTAL CAR CONTRACT </t>
  </si>
  <si>
    <t>G – Group or Meeting Fare</t>
  </si>
  <si>
    <t>1 – E-CERT OR VOUCHER USED</t>
  </si>
  <si>
    <t>M – EZBIZ Mileage</t>
  </si>
  <si>
    <t>XF - Used a Ticket on File</t>
  </si>
  <si>
    <t>XN – Name Change for Ticket on File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</si>
  <si>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</si>
  <si>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</si>
  <si>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</si>
  <si>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</si>
  <si>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t>Tickets purchased with a group or meeting discount – the discount fare paid compared to
the same fare class (refundable or nonrefundable) without the discount.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</si>
  <si>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</si>
  <si>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</si>
  <si>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Cars booked using a car contract (Budget or WSCA) – the booked contract rate compared to
the same car type without the discount.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</si>
  <si>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</si>
  <si>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</si>
  <si>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</si>
  <si>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</si>
  <si>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</t>
    </r>
    <r>
      <rPr>
        <sz val="11"/>
        <rFont val="Arial"/>
        <family val="2"/>
      </rPr>
      <t xml:space="preserve"> – Western States Contracting Alliance – provides a means by which 
      participating states can join together in cooperative multi-state contracting</t>
    </r>
  </si>
  <si>
    <t>Contract Savings - Other</t>
  </si>
  <si>
    <t>Savings Calculated from Other Savings</t>
  </si>
  <si>
    <t>Contract Savings - Air</t>
  </si>
  <si>
    <t>Managed Savings - Air</t>
  </si>
  <si>
    <t>Savings Calculated from Managed Savings - Air</t>
  </si>
  <si>
    <t>Savings Calculated from Negotiated Contracts - Air</t>
  </si>
  <si>
    <t>Total Air Spend</t>
  </si>
  <si>
    <t xml:space="preserve">   Reported Air Savings / Total Air Spend</t>
  </si>
  <si>
    <t>Reported Air Savings / Total Air Spend</t>
  </si>
  <si>
    <t>CONTRACT SAVINGS - Air</t>
  </si>
  <si>
    <t xml:space="preserve">9 – AIR Contract (AS, DL &amp; 7H) </t>
  </si>
  <si>
    <t>B – RURAL CARRIER CONTRACTS (PREFERRED NON-GDS)</t>
  </si>
  <si>
    <t>MANAGED SAVINGS - AIR</t>
  </si>
  <si>
    <t>VOIDS and WAIVER FAVORS</t>
  </si>
  <si>
    <t xml:space="preserve">Non-refundable tickets that USTravel was able to refund by negotiating with the airline.   </t>
  </si>
  <si>
    <t>CONTRACT SAVING - OTHER</t>
  </si>
  <si>
    <t>USTRAVEL COST REPORT CODES</t>
  </si>
  <si>
    <t>E-Certificate or Voucher Used - 1</t>
  </si>
  <si>
    <t>EZBIZ Mileage Tickets - M</t>
  </si>
  <si>
    <t xml:space="preserve">  Group / Meeting Fares - G </t>
  </si>
  <si>
    <t xml:space="preserve">  E-Certificate or Voucher Used - 1</t>
  </si>
  <si>
    <t xml:space="preserve">  EZBIZ Mileage Tickets - M</t>
  </si>
  <si>
    <t xml:space="preserve">  Exchanged Unused Ticket on File - XF</t>
  </si>
  <si>
    <t xml:space="preserve">  Name Change for Ticket on File - XN</t>
  </si>
  <si>
    <t xml:space="preserve">  Voids and Waiver Favors</t>
  </si>
  <si>
    <t xml:space="preserve">  Hotel (Preferred and WSCA Contract) - HC</t>
  </si>
  <si>
    <t xml:space="preserve">  Rental Car Contracts (Budget, Hertz, National, Enterprise) - CC</t>
  </si>
  <si>
    <t>Total Air Savings Reported by USTravel  (Note 1)</t>
  </si>
  <si>
    <t>Net Calculated (Cost) or Benefit from E-Travel Use (Note 2)</t>
  </si>
  <si>
    <r>
      <rPr>
        <b/>
        <sz val="8"/>
        <rFont val="Arial"/>
        <family val="2"/>
      </rPr>
      <t>Note 1:</t>
    </r>
    <r>
      <rPr>
        <sz val="8"/>
        <rFont val="Arial"/>
        <family val="2"/>
      </rPr>
      <t xml:space="preserve"> Calculated Savings plus Managed Savings</t>
    </r>
  </si>
  <si>
    <r>
      <t>Note 1:</t>
    </r>
    <r>
      <rPr>
        <sz val="8"/>
        <rFont val="Arial"/>
        <family val="2"/>
      </rPr>
      <t xml:space="preserve"> Calculated Savings plus Managed Savings</t>
    </r>
  </si>
  <si>
    <r>
      <rPr>
        <b/>
        <sz val="8"/>
        <rFont val="Arial"/>
        <family val="2"/>
      </rPr>
      <t>Note 2:</t>
    </r>
    <r>
      <rPr>
        <sz val="8"/>
        <rFont val="Arial"/>
        <family val="2"/>
      </rPr>
      <t xml:space="preserve"> The Contract (Air/Other) plus Managed Savings less E-Travel Fees</t>
    </r>
  </si>
  <si>
    <r>
      <t>Note 2:</t>
    </r>
    <r>
      <rPr>
        <sz val="8"/>
        <rFont val="Arial"/>
        <family val="2"/>
      </rPr>
      <t xml:space="preserve"> The Contract (Air/Other) plus Managed Savings less E-Travel Fees</t>
    </r>
  </si>
  <si>
    <t>Alaska Airlines Contract Savings - 9</t>
  </si>
  <si>
    <t>Delta Contract Savings - 9</t>
  </si>
  <si>
    <t xml:space="preserve">Rural Carrier Contracts - B </t>
  </si>
  <si>
    <t>Number of Fees</t>
  </si>
  <si>
    <t>ERA Contract Savings - 9</t>
  </si>
  <si>
    <t>UST</t>
  </si>
  <si>
    <t>DOA</t>
  </si>
  <si>
    <t>Hotels booked using a hotel contract discount (Preferred or WSCA) - compare to the hotels lowest Public Rate (RACK RATE).
to the federal per diem rate.</t>
  </si>
  <si>
    <t>E-Travel Cost and Savings Report - FY 2014</t>
  </si>
  <si>
    <t>Calculated Savings for E-Travel FY14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</si>
</sst>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0_);[Red]\(0.00\)"/>
  </numFmts>
  <fonts count="14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3" fontId="0" fillId="0" borderId="0" xfId="0" applyNumberFormat="1"/>
    <xf numFmtId="3" fontId="0" fillId="0" borderId="1" xfId="0" applyNumberFormat="1" applyFill="1" applyBorder="1"/>
    <xf numFmtId="3" fontId="0" fillId="0" borderId="0" xfId="0" applyNumberFormat="1" applyFill="1"/>
    <xf numFmtId="3" fontId="0" fillId="2" borderId="0" xfId="0" applyNumberFormat="1" applyFill="1"/>
    <xf numFmtId="3" fontId="0" fillId="0" borderId="0" xfId="0" applyNumberFormat="1" applyFill="1" applyBorder="1"/>
    <xf numFmtId="3" fontId="1" fillId="2" borderId="2" xfId="0" applyNumberFormat="1" applyFont="1" applyFill="1" applyBorder="1"/>
    <xf numFmtId="3" fontId="0" fillId="0" borderId="2" xfId="0" applyNumberFormat="1" applyFill="1" applyBorder="1"/>
    <xf numFmtId="3" fontId="0" fillId="2" borderId="2" xfId="0" applyNumberFormat="1" applyFill="1" applyBorder="1"/>
    <xf numFmtId="3" fontId="0" fillId="0" borderId="1" xfId="0" applyNumberFormat="1" applyBorder="1"/>
    <xf numFmtId="9" fontId="0" fillId="0" borderId="0" xfId="1" applyFont="1"/>
    <xf numFmtId="3" fontId="0" fillId="0" borderId="0" xfId="0" applyNumberFormat="1" applyFill="1" applyAlignment="1">
      <alignment horizontal="center"/>
    </xf>
    <xf numFmtId="9" fontId="0" fillId="0" borderId="0" xfId="1" applyFont="1" applyFill="1"/>
    <xf numFmtId="0" fontId="0" fillId="0" borderId="0" xfId="0" applyFill="1"/>
    <xf numFmtId="3" fontId="2" fillId="0" borderId="0" xfId="0" applyNumberFormat="1" applyFont="1" applyFill="1"/>
    <xf numFmtId="0" fontId="3" fillId="0" borderId="0" xfId="0" applyFont="1" applyFill="1"/>
    <xf numFmtId="3" fontId="2" fillId="0" borderId="0" xfId="0" applyNumberFormat="1" applyFont="1" applyFill="1" applyBorder="1"/>
    <xf numFmtId="3" fontId="0" fillId="2" borderId="0" xfId="0" applyNumberFormat="1" applyFill="1" applyBorder="1"/>
    <xf numFmtId="0" fontId="1" fillId="0" borderId="0" xfId="0" applyFont="1" applyFill="1"/>
    <xf numFmtId="0" fontId="4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Fill="1"/>
    <xf numFmtId="3" fontId="1" fillId="3" borderId="0" xfId="0" applyNumberFormat="1" applyFont="1" applyFill="1" applyBorder="1"/>
    <xf numFmtId="0" fontId="1" fillId="0" borderId="0" xfId="0" applyFont="1"/>
    <xf numFmtId="0" fontId="5" fillId="0" borderId="0" xfId="0" applyFont="1"/>
    <xf numFmtId="0" fontId="9" fillId="0" borderId="0" xfId="0" applyFont="1"/>
    <xf numFmtId="0" fontId="0" fillId="0" borderId="1" xfId="0" applyBorder="1"/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3" fontId="0" fillId="0" borderId="2" xfId="0" applyNumberFormat="1" applyBorder="1" applyAlignment="1">
      <alignment horizontal="center"/>
    </xf>
    <xf numFmtId="0" fontId="5" fillId="0" borderId="4" xfId="0" applyFont="1" applyFill="1" applyBorder="1"/>
    <xf numFmtId="0" fontId="5" fillId="0" borderId="1" xfId="0" applyFont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0" fillId="5" borderId="0" xfId="0" applyNumberFormat="1" applyFill="1" applyAlignment="1">
      <alignment horizontal="center"/>
    </xf>
    <xf numFmtId="3" fontId="0" fillId="5" borderId="0" xfId="0" applyNumberFormat="1" applyFill="1"/>
    <xf numFmtId="3" fontId="0" fillId="5" borderId="1" xfId="0" applyNumberFormat="1" applyFill="1" applyBorder="1"/>
    <xf numFmtId="3" fontId="0" fillId="5" borderId="0" xfId="0" applyNumberFormat="1" applyFill="1" applyBorder="1"/>
    <xf numFmtId="3" fontId="0" fillId="5" borderId="2" xfId="0" applyNumberFormat="1" applyFill="1" applyBorder="1"/>
    <xf numFmtId="0" fontId="0" fillId="5" borderId="0" xfId="0" applyFill="1" applyBorder="1"/>
    <xf numFmtId="3" fontId="5" fillId="5" borderId="0" xfId="0" applyNumberFormat="1" applyFont="1" applyFill="1" applyBorder="1"/>
    <xf numFmtId="3" fontId="5" fillId="5" borderId="4" xfId="0" applyNumberFormat="1" applyFont="1" applyFill="1" applyBorder="1"/>
    <xf numFmtId="6" fontId="5" fillId="5" borderId="4" xfId="0" applyNumberFormat="1" applyFont="1" applyFill="1" applyBorder="1"/>
    <xf numFmtId="0" fontId="0" fillId="5" borderId="0" xfId="0" applyFill="1"/>
    <xf numFmtId="3" fontId="0" fillId="4" borderId="0" xfId="0" applyNumberFormat="1" applyFill="1" applyAlignment="1">
      <alignment horizontal="center"/>
    </xf>
    <xf numFmtId="3" fontId="0" fillId="4" borderId="0" xfId="0" applyNumberFormat="1" applyFill="1"/>
    <xf numFmtId="3" fontId="0" fillId="4" borderId="1" xfId="0" applyNumberFormat="1" applyFill="1" applyBorder="1"/>
    <xf numFmtId="3" fontId="0" fillId="4" borderId="0" xfId="0" applyNumberFormat="1" applyFill="1" applyBorder="1"/>
    <xf numFmtId="3" fontId="0" fillId="4" borderId="2" xfId="0" applyNumberFormat="1" applyFill="1" applyBorder="1"/>
    <xf numFmtId="3" fontId="5" fillId="4" borderId="4" xfId="0" applyNumberFormat="1" applyFont="1" applyFill="1" applyBorder="1"/>
    <xf numFmtId="6" fontId="5" fillId="4" borderId="4" xfId="0" applyNumberFormat="1" applyFont="1" applyFill="1" applyBorder="1"/>
    <xf numFmtId="0" fontId="0" fillId="4" borderId="0" xfId="0" applyFill="1" applyBorder="1"/>
    <xf numFmtId="3" fontId="5" fillId="4" borderId="0" xfId="0" applyNumberFormat="1" applyFont="1" applyFill="1" applyBorder="1"/>
    <xf numFmtId="6" fontId="5" fillId="5" borderId="0" xfId="0" applyNumberFormat="1" applyFont="1" applyFill="1" applyBorder="1"/>
    <xf numFmtId="6" fontId="5" fillId="4" borderId="1" xfId="0" applyNumberFormat="1" applyFont="1" applyFill="1" applyBorder="1"/>
    <xf numFmtId="6" fontId="5" fillId="4" borderId="0" xfId="0" applyNumberFormat="1" applyFont="1" applyFill="1" applyBorder="1"/>
    <xf numFmtId="6" fontId="5" fillId="0" borderId="1" xfId="0" applyNumberFormat="1" applyFont="1" applyBorder="1"/>
    <xf numFmtId="3" fontId="5" fillId="0" borderId="0" xfId="0" applyNumberFormat="1" applyFont="1" applyFill="1"/>
    <xf numFmtId="3" fontId="5" fillId="0" borderId="0" xfId="0" applyNumberFormat="1" applyFont="1"/>
    <xf numFmtId="3" fontId="0" fillId="6" borderId="1" xfId="0" applyNumberFormat="1" applyFill="1" applyBorder="1"/>
    <xf numFmtId="0" fontId="5" fillId="0" borderId="4" xfId="0" applyFont="1" applyBorder="1"/>
    <xf numFmtId="3" fontId="5" fillId="0" borderId="4" xfId="0" applyNumberFormat="1" applyFont="1" applyBorder="1"/>
    <xf numFmtId="3" fontId="5" fillId="0" borderId="4" xfId="0" applyNumberFormat="1" applyFont="1" applyFill="1" applyBorder="1"/>
    <xf numFmtId="3" fontId="0" fillId="4" borderId="2" xfId="0" applyNumberFormat="1" applyFill="1" applyBorder="1" applyAlignment="1">
      <alignment horizontal="center"/>
    </xf>
    <xf numFmtId="9" fontId="1" fillId="0" borderId="0" xfId="1" applyFill="1"/>
    <xf numFmtId="0" fontId="5" fillId="0" borderId="0" xfId="0" applyFont="1" applyBorder="1"/>
    <xf numFmtId="3" fontId="5" fillId="0" borderId="0" xfId="0" applyNumberFormat="1" applyFont="1" applyBorder="1"/>
    <xf numFmtId="6" fontId="5" fillId="0" borderId="0" xfId="0" applyNumberFormat="1" applyFont="1" applyFill="1" applyBorder="1"/>
    <xf numFmtId="3" fontId="0" fillId="7" borderId="1" xfId="0" applyNumberFormat="1" applyFill="1" applyBorder="1"/>
    <xf numFmtId="6" fontId="5" fillId="0" borderId="4" xfId="0" applyNumberFormat="1" applyFont="1" applyBorder="1"/>
    <xf numFmtId="6" fontId="5" fillId="0" borderId="0" xfId="0" applyNumberFormat="1" applyFont="1"/>
    <xf numFmtId="0" fontId="3" fillId="0" borderId="0" xfId="0" applyFont="1"/>
    <xf numFmtId="0" fontId="1" fillId="0" borderId="0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indent="4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indent="2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 indent="4"/>
    </xf>
    <xf numFmtId="38" fontId="5" fillId="5" borderId="0" xfId="0" applyNumberFormat="1" applyFont="1" applyFill="1" applyBorder="1"/>
    <xf numFmtId="38" fontId="5" fillId="4" borderId="0" xfId="0" applyNumberFormat="1" applyFont="1" applyFill="1" applyBorder="1"/>
    <xf numFmtId="38" fontId="5" fillId="0" borderId="0" xfId="0" applyNumberFormat="1" applyFont="1" applyFill="1" applyBorder="1"/>
    <xf numFmtId="6" fontId="5" fillId="3" borderId="0" xfId="0" applyNumberFormat="1" applyFont="1" applyFill="1"/>
    <xf numFmtId="38" fontId="5" fillId="5" borderId="0" xfId="0" applyNumberFormat="1" applyFont="1" applyFill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Border="1"/>
    <xf numFmtId="0" fontId="8" fillId="0" borderId="0" xfId="0" applyFont="1" applyFill="1"/>
    <xf numFmtId="0" fontId="0" fillId="6" borderId="1" xfId="0" applyFill="1" applyBorder="1"/>
    <xf numFmtId="0" fontId="0" fillId="7" borderId="1" xfId="0" applyFill="1" applyBorder="1"/>
    <xf numFmtId="3" fontId="0" fillId="3" borderId="0" xfId="0" applyNumberFormat="1" applyFill="1" applyBorder="1"/>
    <xf numFmtId="0" fontId="5" fillId="0" borderId="3" xfId="0" applyFont="1" applyBorder="1"/>
    <xf numFmtId="0" fontId="0" fillId="0" borderId="3" xfId="0" applyFill="1" applyBorder="1"/>
    <xf numFmtId="0" fontId="0" fillId="5" borderId="3" xfId="0" applyFill="1" applyBorder="1"/>
    <xf numFmtId="0" fontId="5" fillId="6" borderId="5" xfId="0" applyFont="1" applyFill="1" applyBorder="1" applyAlignment="1">
      <alignment wrapText="1"/>
    </xf>
    <xf numFmtId="3" fontId="5" fillId="6" borderId="5" xfId="0" applyNumberFormat="1" applyFont="1" applyFill="1" applyBorder="1" applyAlignment="1">
      <alignment vertical="center" wrapText="1"/>
    </xf>
    <xf numFmtId="6" fontId="5" fillId="6" borderId="5" xfId="0" applyNumberFormat="1" applyFont="1" applyFill="1" applyBorder="1" applyAlignment="1">
      <alignment vertical="center" wrapText="1"/>
    </xf>
    <xf numFmtId="6" fontId="0" fillId="0" borderId="0" xfId="0" applyNumberFormat="1"/>
    <xf numFmtId="0" fontId="5" fillId="0" borderId="1" xfId="0" applyFont="1" applyFill="1" applyBorder="1"/>
    <xf numFmtId="0" fontId="0" fillId="0" borderId="1" xfId="0" applyFill="1" applyBorder="1"/>
    <xf numFmtId="9" fontId="5" fillId="0" borderId="1" xfId="1" applyFont="1" applyFill="1" applyBorder="1"/>
    <xf numFmtId="9" fontId="5" fillId="0" borderId="1" xfId="1" applyFont="1" applyBorder="1"/>
    <xf numFmtId="38" fontId="0" fillId="4" borderId="0" xfId="0" applyNumberFormat="1" applyFill="1"/>
    <xf numFmtId="38" fontId="0" fillId="5" borderId="0" xfId="0" applyNumberFormat="1" applyFill="1"/>
    <xf numFmtId="6" fontId="0" fillId="6" borderId="1" xfId="0" applyNumberFormat="1" applyFill="1" applyBorder="1"/>
    <xf numFmtId="6" fontId="0" fillId="7" borderId="1" xfId="0" applyNumberFormat="1" applyFill="1" applyBorder="1"/>
    <xf numFmtId="38" fontId="0" fillId="2" borderId="0" xfId="0" applyNumberFormat="1" applyFill="1" applyBorder="1"/>
    <xf numFmtId="38" fontId="0" fillId="3" borderId="0" xfId="0" applyNumberFormat="1" applyFill="1" applyBorder="1"/>
    <xf numFmtId="38" fontId="0" fillId="4" borderId="0" xfId="0" applyNumberFormat="1" applyFill="1" applyBorder="1"/>
    <xf numFmtId="6" fontId="5" fillId="0" borderId="4" xfId="0" applyNumberFormat="1" applyFont="1" applyFill="1" applyBorder="1"/>
    <xf numFmtId="0" fontId="9" fillId="0" borderId="0" xfId="0" applyFont="1" applyAlignment="1">
      <alignment horizontal="center" vertical="center"/>
    </xf>
    <xf numFmtId="38" fontId="0" fillId="0" borderId="0" xfId="0" applyNumberFormat="1" applyFill="1"/>
    <xf numFmtId="3" fontId="5" fillId="4" borderId="0" xfId="0" applyNumberFormat="1" applyFont="1" applyFill="1"/>
    <xf numFmtId="6" fontId="5" fillId="4" borderId="0" xfId="0" applyNumberFormat="1" applyFont="1" applyFill="1"/>
    <xf numFmtId="3" fontId="5" fillId="4" borderId="1" xfId="0" applyNumberFormat="1" applyFont="1" applyFill="1" applyBorder="1"/>
    <xf numFmtId="9" fontId="5" fillId="4" borderId="1" xfId="1" applyFont="1" applyFill="1" applyBorder="1"/>
    <xf numFmtId="9" fontId="0" fillId="4" borderId="0" xfId="1" applyFont="1" applyFill="1"/>
    <xf numFmtId="9" fontId="1" fillId="4" borderId="0" xfId="1" applyFill="1"/>
    <xf numFmtId="0" fontId="0" fillId="0" borderId="2" xfId="0" applyBorder="1"/>
    <xf numFmtId="0" fontId="1" fillId="0" borderId="2" xfId="0" applyFont="1" applyBorder="1"/>
    <xf numFmtId="6" fontId="0" fillId="0" borderId="0" xfId="0" applyNumberFormat="1" applyFill="1"/>
    <xf numFmtId="0" fontId="1" fillId="0" borderId="0" xfId="0" applyFont="1" applyAlignment="1">
      <alignment horizontal="right"/>
    </xf>
    <xf numFmtId="0" fontId="5" fillId="6" borderId="1" xfId="0" applyFont="1" applyFill="1" applyBorder="1"/>
    <xf numFmtId="0" fontId="5" fillId="7" borderId="1" xfId="0" applyFont="1" applyFill="1" applyBorder="1"/>
    <xf numFmtId="3" fontId="0" fillId="3" borderId="0" xfId="0" applyNumberFormat="1" applyFill="1"/>
    <xf numFmtId="3" fontId="0" fillId="3" borderId="2" xfId="0" applyNumberFormat="1" applyFill="1" applyBorder="1"/>
    <xf numFmtId="0" fontId="0" fillId="0" borderId="4" xfId="0" applyBorder="1"/>
    <xf numFmtId="3" fontId="5" fillId="5" borderId="1" xfId="0" applyNumberFormat="1" applyFont="1" applyFill="1" applyBorder="1"/>
    <xf numFmtId="3" fontId="5" fillId="6" borderId="1" xfId="0" applyNumberFormat="1" applyFont="1" applyFill="1" applyBorder="1"/>
    <xf numFmtId="6" fontId="5" fillId="6" borderId="1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0" fillId="0" borderId="0" xfId="0" applyBorder="1" applyAlignment="1">
      <alignment horizontal="left"/>
    </xf>
    <xf numFmtId="9" fontId="5" fillId="5" borderId="1" xfId="1" applyFont="1" applyFill="1" applyBorder="1"/>
    <xf numFmtId="3" fontId="0" fillId="0" borderId="0" xfId="0" applyNumberFormat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4" fontId="0" fillId="0" borderId="0" xfId="0" applyNumberFormat="1" applyFill="1"/>
    <xf numFmtId="164" fontId="0" fillId="0" borderId="0" xfId="0" applyNumberFormat="1"/>
    <xf numFmtId="164" fontId="0" fillId="0" borderId="0" xfId="0" applyNumberFormat="1" applyBorder="1"/>
    <xf numFmtId="3" fontId="1" fillId="0" borderId="0" xfId="0" applyNumberFormat="1" applyFont="1" applyFill="1" applyBorder="1"/>
    <xf numFmtId="3" fontId="1" fillId="5" borderId="0" xfId="0" applyNumberFormat="1" applyFont="1" applyFill="1" applyBorder="1"/>
    <xf numFmtId="0" fontId="6" fillId="0" borderId="0" xfId="0" applyFont="1" applyFill="1" applyAlignment="1"/>
    <xf numFmtId="38" fontId="1" fillId="5" borderId="0" xfId="0" applyNumberFormat="1" applyFont="1" applyFill="1"/>
    <xf numFmtId="3" fontId="0" fillId="5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4" borderId="0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3"/>
  <sheetViews>
    <sheetView workbookViewId="0"/>
  </sheetViews>
  <sheetFormatPr defaultRowHeight="12.75" x14ac:dyDescent="0.2"/>
  <cols>
    <col min="1" max="1" width="92.5703125" customWidth="1"/>
  </cols>
  <sheetData>
    <row r="1" spans="1:1" ht="15" x14ac:dyDescent="0.2">
      <c r="A1" s="115" t="s">
        <v>90</v>
      </c>
    </row>
    <row r="2" spans="1:1" ht="15" x14ac:dyDescent="0.25">
      <c r="A2" s="25"/>
    </row>
    <row r="3" spans="1:1" ht="15" x14ac:dyDescent="0.25">
      <c r="A3" s="76" t="s">
        <v>83</v>
      </c>
    </row>
    <row r="4" spans="1:1" ht="14.25" x14ac:dyDescent="0.2">
      <c r="A4" s="77"/>
    </row>
    <row r="5" spans="1:1" ht="15" x14ac:dyDescent="0.25">
      <c r="A5" s="25" t="s">
        <v>84</v>
      </c>
    </row>
    <row r="6" spans="1:1" ht="14.25" x14ac:dyDescent="0.2">
      <c r="A6" s="77" t="s">
        <v>51</v>
      </c>
    </row>
    <row r="7" spans="1:1" ht="29.25" x14ac:dyDescent="0.2">
      <c r="A7" s="83" t="s">
        <v>64</v>
      </c>
    </row>
    <row r="8" spans="1:1" ht="15" x14ac:dyDescent="0.25">
      <c r="A8" s="78" t="s">
        <v>52</v>
      </c>
    </row>
    <row r="9" spans="1:1" ht="14.25" x14ac:dyDescent="0.2">
      <c r="A9" s="77"/>
    </row>
    <row r="10" spans="1:1" ht="15" x14ac:dyDescent="0.25">
      <c r="A10" s="25" t="s">
        <v>85</v>
      </c>
    </row>
    <row r="11" spans="1:1" ht="14.25" x14ac:dyDescent="0.2">
      <c r="A11" s="77" t="s">
        <v>53</v>
      </c>
    </row>
    <row r="12" spans="1:1" ht="29.25" x14ac:dyDescent="0.2">
      <c r="A12" s="83" t="s">
        <v>63</v>
      </c>
    </row>
    <row r="13" spans="1:1" ht="14.25" x14ac:dyDescent="0.2">
      <c r="A13" s="77"/>
    </row>
    <row r="14" spans="1:1" ht="14.25" x14ac:dyDescent="0.2">
      <c r="A14" s="77"/>
    </row>
    <row r="15" spans="1:1" ht="15" x14ac:dyDescent="0.25">
      <c r="A15" s="76" t="s">
        <v>86</v>
      </c>
    </row>
    <row r="16" spans="1:1" ht="14.25" x14ac:dyDescent="0.2">
      <c r="A16" s="77"/>
    </row>
    <row r="17" spans="1:1" ht="15" x14ac:dyDescent="0.25">
      <c r="A17" s="25" t="s">
        <v>56</v>
      </c>
    </row>
    <row r="18" spans="1:1" ht="28.5" x14ac:dyDescent="0.2">
      <c r="A18" s="82" t="s">
        <v>65</v>
      </c>
    </row>
    <row r="19" spans="1:1" ht="14.25" x14ac:dyDescent="0.2">
      <c r="A19" s="77"/>
    </row>
    <row r="20" spans="1:1" ht="15" x14ac:dyDescent="0.25">
      <c r="A20" s="25" t="s">
        <v>57</v>
      </c>
    </row>
    <row r="21" spans="1:1" ht="28.5" x14ac:dyDescent="0.2">
      <c r="A21" s="82" t="s">
        <v>66</v>
      </c>
    </row>
    <row r="22" spans="1:1" ht="14.25" x14ac:dyDescent="0.2">
      <c r="A22" s="77"/>
    </row>
    <row r="23" spans="1:1" ht="15" x14ac:dyDescent="0.25">
      <c r="A23" s="25" t="s">
        <v>58</v>
      </c>
    </row>
    <row r="24" spans="1:1" ht="42.75" x14ac:dyDescent="0.2">
      <c r="A24" s="82" t="s">
        <v>67</v>
      </c>
    </row>
    <row r="25" spans="1:1" ht="14.25" x14ac:dyDescent="0.2">
      <c r="A25" s="77"/>
    </row>
    <row r="26" spans="1:1" ht="15" x14ac:dyDescent="0.25">
      <c r="A26" s="25" t="s">
        <v>59</v>
      </c>
    </row>
    <row r="27" spans="1:1" ht="28.5" x14ac:dyDescent="0.2">
      <c r="A27" s="82" t="s">
        <v>69</v>
      </c>
    </row>
    <row r="28" spans="1:1" ht="14.25" x14ac:dyDescent="0.2">
      <c r="A28" s="77"/>
    </row>
    <row r="29" spans="1:1" ht="15" x14ac:dyDescent="0.25">
      <c r="A29" s="25" t="s">
        <v>60</v>
      </c>
    </row>
    <row r="30" spans="1:1" ht="28.5" x14ac:dyDescent="0.2">
      <c r="A30" s="82" t="s">
        <v>70</v>
      </c>
    </row>
    <row r="31" spans="1:1" ht="14.25" x14ac:dyDescent="0.2">
      <c r="A31" s="82"/>
    </row>
    <row r="32" spans="1:1" ht="15" x14ac:dyDescent="0.25">
      <c r="A32" s="81" t="s">
        <v>87</v>
      </c>
    </row>
    <row r="33" spans="1:1" ht="14.25" x14ac:dyDescent="0.2">
      <c r="A33" s="82" t="s">
        <v>88</v>
      </c>
    </row>
    <row r="34" spans="1:1" ht="14.25" x14ac:dyDescent="0.2">
      <c r="A34" s="82"/>
    </row>
    <row r="35" spans="1:1" ht="14.25" x14ac:dyDescent="0.2">
      <c r="A35" s="82"/>
    </row>
    <row r="36" spans="1:1" s="13" customFormat="1" ht="15" x14ac:dyDescent="0.25">
      <c r="A36" s="136" t="s">
        <v>89</v>
      </c>
    </row>
    <row r="37" spans="1:1" s="13" customFormat="1" ht="15.75" customHeight="1" x14ac:dyDescent="0.25">
      <c r="A37" s="137"/>
    </row>
    <row r="38" spans="1:1" s="13" customFormat="1" ht="15.75" customHeight="1" x14ac:dyDescent="0.25">
      <c r="A38" s="138" t="s">
        <v>54</v>
      </c>
    </row>
    <row r="39" spans="1:1" s="13" customFormat="1" ht="30" customHeight="1" x14ac:dyDescent="0.2">
      <c r="A39" s="139" t="s">
        <v>114</v>
      </c>
    </row>
    <row r="40" spans="1:1" s="13" customFormat="1" ht="15.75" customHeight="1" x14ac:dyDescent="0.25">
      <c r="A40" s="138"/>
    </row>
    <row r="41" spans="1:1" s="13" customFormat="1" ht="15.75" customHeight="1" x14ac:dyDescent="0.25">
      <c r="A41" s="138" t="s">
        <v>55</v>
      </c>
    </row>
    <row r="42" spans="1:1" s="13" customFormat="1" ht="29.25" customHeight="1" x14ac:dyDescent="0.2">
      <c r="A42" s="140" t="s">
        <v>68</v>
      </c>
    </row>
    <row r="43" spans="1:1" s="13" customFormat="1" ht="15.75" customHeight="1" x14ac:dyDescent="0.25">
      <c r="A43" s="137"/>
    </row>
    <row r="44" spans="1:1" ht="14.25" x14ac:dyDescent="0.2">
      <c r="A44" s="77"/>
    </row>
    <row r="45" spans="1:1" ht="15" x14ac:dyDescent="0.25">
      <c r="A45" s="76" t="s">
        <v>61</v>
      </c>
    </row>
    <row r="46" spans="1:1" ht="15" x14ac:dyDescent="0.25">
      <c r="A46" s="25"/>
    </row>
    <row r="47" spans="1:1" ht="15" x14ac:dyDescent="0.25">
      <c r="A47" s="78" t="s">
        <v>62</v>
      </c>
    </row>
    <row r="48" spans="1:1" ht="14.25" x14ac:dyDescent="0.2">
      <c r="A48" s="80"/>
    </row>
    <row r="49" spans="1:1" ht="43.5" x14ac:dyDescent="0.2">
      <c r="A49" s="83" t="s">
        <v>71</v>
      </c>
    </row>
    <row r="50" spans="1:1" ht="14.25" x14ac:dyDescent="0.2">
      <c r="A50" s="79"/>
    </row>
    <row r="51" spans="1:1" ht="29.25" x14ac:dyDescent="0.2">
      <c r="A51" s="83" t="s">
        <v>73</v>
      </c>
    </row>
    <row r="52" spans="1:1" ht="14.25" x14ac:dyDescent="0.2">
      <c r="A52" s="79"/>
    </row>
    <row r="53" spans="1:1" ht="29.25" x14ac:dyDescent="0.2">
      <c r="A53" s="83" t="s">
        <v>72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0"/>
  <sheetViews>
    <sheetView zoomScaleNormal="100" workbookViewId="0">
      <pane xSplit="2" ySplit="4" topLeftCell="M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8.140625" style="1" bestFit="1" customWidth="1"/>
    <col min="5" max="5" width="5.7109375" style="1" customWidth="1"/>
    <col min="6" max="6" width="9.140625" style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customWidth="1"/>
    <col min="15" max="15" width="6.28515625" style="1" customWidth="1"/>
    <col min="16" max="16" width="8.140625" style="1" customWidth="1"/>
    <col min="17" max="17" width="6.28515625" style="1" customWidth="1"/>
    <col min="18" max="18" width="8.140625" style="1" customWidth="1"/>
    <col min="19" max="19" width="6.140625" style="1" customWidth="1"/>
    <col min="20" max="20" width="8.42578125" style="1" customWidth="1"/>
    <col min="21" max="21" width="5.28515625" style="1" customWidth="1"/>
    <col min="22" max="22" width="9.140625" style="1" customWidth="1"/>
    <col min="23" max="23" width="5.7109375" style="1" customWidth="1"/>
    <col min="24" max="24" width="8.140625" style="1" customWidth="1"/>
    <col min="25" max="25" width="5.7109375" style="1" customWidth="1"/>
    <col min="26" max="26" width="8.140625" style="1" customWidth="1"/>
    <col min="27" max="27" width="6.5703125" style="3" customWidth="1"/>
    <col min="28" max="28" width="9.140625" style="3"/>
  </cols>
  <sheetData>
    <row r="1" spans="1:28" x14ac:dyDescent="0.2">
      <c r="A1" t="s">
        <v>115</v>
      </c>
    </row>
    <row r="2" spans="1:28" x14ac:dyDescent="0.2">
      <c r="A2" t="s">
        <v>24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122</v>
      </c>
      <c r="E6" s="8">
        <v>153</v>
      </c>
      <c r="G6" s="8">
        <v>185</v>
      </c>
      <c r="I6" s="8">
        <v>156</v>
      </c>
      <c r="K6" s="8">
        <v>133</v>
      </c>
      <c r="M6" s="8">
        <v>80</v>
      </c>
      <c r="O6" s="8">
        <v>183</v>
      </c>
      <c r="Q6" s="8">
        <v>132</v>
      </c>
      <c r="S6" s="8">
        <v>123</v>
      </c>
      <c r="U6" s="8">
        <v>163</v>
      </c>
      <c r="W6" s="6">
        <v>127</v>
      </c>
      <c r="Y6" s="8">
        <v>120</v>
      </c>
      <c r="AA6" s="49">
        <f>C6+E6+G6+I6+K6+M6+O6+Q6+S6+U6+W6+Y6</f>
        <v>1677</v>
      </c>
      <c r="AB6" s="48"/>
    </row>
    <row r="7" spans="1:28" ht="13.5" thickTop="1" x14ac:dyDescent="0.2">
      <c r="B7" s="23" t="s">
        <v>112</v>
      </c>
      <c r="D7" s="4">
        <v>1575.78</v>
      </c>
      <c r="F7" s="4">
        <v>1696.75</v>
      </c>
      <c r="H7" s="4">
        <v>1950.81</v>
      </c>
      <c r="J7" s="4">
        <v>1822.19</v>
      </c>
      <c r="L7" s="4">
        <v>1678.78</v>
      </c>
      <c r="N7" s="4">
        <v>909.62</v>
      </c>
      <c r="P7" s="4">
        <v>2084.8000000000002</v>
      </c>
      <c r="R7" s="4">
        <v>1688.13</v>
      </c>
      <c r="T7" s="4">
        <v>1464.92</v>
      </c>
      <c r="V7" s="4">
        <v>1829.5</v>
      </c>
      <c r="X7" s="4">
        <v>1621.4</v>
      </c>
      <c r="Z7" s="4">
        <v>1583.95</v>
      </c>
      <c r="AA7" s="48"/>
      <c r="AB7" s="50">
        <f>D7+F7+H7+J7+L7+N7+P7+R7+T7+V7+X7+Z7</f>
        <v>19906.630000000008</v>
      </c>
    </row>
    <row r="8" spans="1:28" x14ac:dyDescent="0.2">
      <c r="B8" s="23" t="s">
        <v>113</v>
      </c>
      <c r="D8" s="6">
        <v>183</v>
      </c>
      <c r="F8" s="6">
        <v>229.5</v>
      </c>
      <c r="H8" s="6">
        <v>277.5</v>
      </c>
      <c r="J8" s="6">
        <v>234</v>
      </c>
      <c r="L8" s="6">
        <v>168.25</v>
      </c>
      <c r="N8" s="6">
        <v>100</v>
      </c>
      <c r="P8" s="6">
        <v>228.75</v>
      </c>
      <c r="R8" s="6">
        <v>165</v>
      </c>
      <c r="T8" s="6">
        <v>153.75</v>
      </c>
      <c r="V8" s="6">
        <v>203.75</v>
      </c>
      <c r="X8" s="6">
        <v>158.75</v>
      </c>
      <c r="Z8" s="6">
        <v>149</v>
      </c>
      <c r="AA8" s="48"/>
      <c r="AB8" s="51">
        <f>D8+F8+H8+J8+L8+N8+P8+R8+T8+V8+X8+Z8</f>
        <v>2251.25</v>
      </c>
    </row>
    <row r="9" spans="1:28" ht="13.5" thickBot="1" x14ac:dyDescent="0.25">
      <c r="A9" s="63" t="s">
        <v>38</v>
      </c>
      <c r="B9" s="131"/>
      <c r="C9" s="9"/>
      <c r="D9" s="59">
        <f>SUM(D7:D8)</f>
        <v>1758.78</v>
      </c>
      <c r="E9" s="9"/>
      <c r="F9" s="59">
        <f>SUM(F7:F8)</f>
        <v>1926.25</v>
      </c>
      <c r="G9" s="9"/>
      <c r="H9" s="59">
        <f>SUM(H7:H8)</f>
        <v>2228.31</v>
      </c>
      <c r="I9" s="9"/>
      <c r="J9" s="59">
        <f>SUM(J7:J8)</f>
        <v>2056.19</v>
      </c>
      <c r="K9" s="9"/>
      <c r="L9" s="59">
        <f>SUM(L7:L8)</f>
        <v>1847.03</v>
      </c>
      <c r="M9" s="9"/>
      <c r="N9" s="59">
        <f>SUM(N7:N8)</f>
        <v>1009.62</v>
      </c>
      <c r="O9" s="9"/>
      <c r="P9" s="59">
        <f>SUM(P7:P8)</f>
        <v>2313.5500000000002</v>
      </c>
      <c r="Q9" s="9"/>
      <c r="R9" s="59">
        <f>SUM(R7:R8)</f>
        <v>1853.13</v>
      </c>
      <c r="S9" s="9"/>
      <c r="T9" s="59">
        <f>SUM(T7:T8)</f>
        <v>1618.67</v>
      </c>
      <c r="U9" s="9"/>
      <c r="V9" s="59">
        <f>SUM(V7:V8)</f>
        <v>2033.25</v>
      </c>
      <c r="W9" s="9"/>
      <c r="X9" s="59">
        <f>SUM(X7:X8)</f>
        <v>1780.15</v>
      </c>
      <c r="Y9" s="9"/>
      <c r="Z9" s="59">
        <f>SUM(Z7:Z8)</f>
        <v>1732.95</v>
      </c>
      <c r="AA9" s="49"/>
      <c r="AB9" s="57">
        <f>SUM(AB7:AB8)</f>
        <v>22157.880000000008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79</v>
      </c>
      <c r="D12" s="129">
        <v>2107.65</v>
      </c>
      <c r="E12" s="129">
        <v>76</v>
      </c>
      <c r="F12" s="129">
        <v>1843.46</v>
      </c>
      <c r="G12" s="129">
        <v>58</v>
      </c>
      <c r="H12" s="129">
        <v>1593.21</v>
      </c>
      <c r="I12" s="129">
        <v>50</v>
      </c>
      <c r="J12" s="129">
        <v>1394.01</v>
      </c>
      <c r="K12" s="129">
        <v>47</v>
      </c>
      <c r="L12" s="129">
        <v>1193.3599999999999</v>
      </c>
      <c r="M12" s="129">
        <v>38</v>
      </c>
      <c r="N12" s="129">
        <v>822.53</v>
      </c>
      <c r="O12" s="129">
        <v>80</v>
      </c>
      <c r="P12" s="129">
        <v>2147.7199999999998</v>
      </c>
      <c r="Q12" s="129">
        <v>63</v>
      </c>
      <c r="R12" s="129">
        <v>1317.53</v>
      </c>
      <c r="S12" s="129">
        <v>65</v>
      </c>
      <c r="T12" s="129">
        <v>4173.87</v>
      </c>
      <c r="U12" s="129">
        <v>95</v>
      </c>
      <c r="V12" s="129">
        <v>2669.78</v>
      </c>
      <c r="W12" s="129">
        <v>69</v>
      </c>
      <c r="X12" s="129">
        <v>1713.14</v>
      </c>
      <c r="Y12" s="129">
        <v>62</v>
      </c>
      <c r="Z12" s="129">
        <v>1723.22</v>
      </c>
      <c r="AA12" s="50">
        <f t="shared" ref="AA12:AB15" si="0">C12+E12+G12+I12+K12+M12+O12+Q12+S12+U12+W12+Y12</f>
        <v>782</v>
      </c>
      <c r="AB12" s="50">
        <f t="shared" si="0"/>
        <v>22699.48</v>
      </c>
    </row>
    <row r="13" spans="1:28" x14ac:dyDescent="0.2">
      <c r="A13" s="19"/>
      <c r="B13" t="s">
        <v>108</v>
      </c>
      <c r="C13" s="129">
        <v>3</v>
      </c>
      <c r="D13" s="129">
        <v>142.29</v>
      </c>
      <c r="E13" s="129"/>
      <c r="F13" s="129"/>
      <c r="G13" s="129">
        <v>6</v>
      </c>
      <c r="H13" s="129">
        <v>73.72</v>
      </c>
      <c r="I13" s="129"/>
      <c r="J13" s="129"/>
      <c r="K13" s="129"/>
      <c r="L13" s="129"/>
      <c r="M13" s="129">
        <v>2</v>
      </c>
      <c r="N13" s="129">
        <v>12.18</v>
      </c>
      <c r="O13" s="129"/>
      <c r="P13" s="129"/>
      <c r="Q13" s="129">
        <v>2</v>
      </c>
      <c r="R13" s="129">
        <v>18.2</v>
      </c>
      <c r="S13" s="129">
        <v>1</v>
      </c>
      <c r="T13" s="129">
        <v>27.4</v>
      </c>
      <c r="U13" s="129">
        <v>3</v>
      </c>
      <c r="V13" s="129">
        <v>276.83999999999997</v>
      </c>
      <c r="W13" s="129"/>
      <c r="X13" s="129"/>
      <c r="Y13" s="129">
        <v>3</v>
      </c>
      <c r="Z13" s="129">
        <v>268.27999999999997</v>
      </c>
      <c r="AA13" s="50">
        <f t="shared" si="0"/>
        <v>20</v>
      </c>
      <c r="AB13" s="50">
        <f t="shared" si="0"/>
        <v>818.90999999999985</v>
      </c>
    </row>
    <row r="14" spans="1:28" x14ac:dyDescent="0.2">
      <c r="B14" s="18" t="s">
        <v>111</v>
      </c>
      <c r="C14" s="129">
        <v>8</v>
      </c>
      <c r="D14" s="129">
        <v>1482.89</v>
      </c>
      <c r="E14" s="129">
        <v>8</v>
      </c>
      <c r="F14" s="129">
        <v>732</v>
      </c>
      <c r="G14" s="129">
        <v>5</v>
      </c>
      <c r="H14" s="129">
        <v>508</v>
      </c>
      <c r="I14" s="129">
        <v>17</v>
      </c>
      <c r="J14" s="129">
        <v>1733.43</v>
      </c>
      <c r="K14" s="129">
        <v>3</v>
      </c>
      <c r="L14" s="129">
        <v>432.78</v>
      </c>
      <c r="M14" s="129">
        <v>2</v>
      </c>
      <c r="N14" s="129">
        <v>131</v>
      </c>
      <c r="O14" s="129">
        <v>17</v>
      </c>
      <c r="P14" s="129">
        <v>2211</v>
      </c>
      <c r="Q14" s="129">
        <v>11</v>
      </c>
      <c r="R14" s="129">
        <v>1130</v>
      </c>
      <c r="S14" s="129">
        <v>5</v>
      </c>
      <c r="T14" s="129">
        <v>828.6</v>
      </c>
      <c r="U14" s="129">
        <v>4</v>
      </c>
      <c r="V14" s="129">
        <v>160</v>
      </c>
      <c r="W14" s="129">
        <v>7</v>
      </c>
      <c r="X14" s="129">
        <v>632</v>
      </c>
      <c r="Y14" s="129">
        <v>8</v>
      </c>
      <c r="Z14" s="129">
        <v>1092</v>
      </c>
      <c r="AA14" s="50">
        <f t="shared" si="0"/>
        <v>95</v>
      </c>
      <c r="AB14" s="50">
        <f t="shared" si="0"/>
        <v>11073.7</v>
      </c>
    </row>
    <row r="15" spans="1:28" s="29" customFormat="1" x14ac:dyDescent="0.2">
      <c r="A15" s="123"/>
      <c r="B15" s="124" t="s">
        <v>109</v>
      </c>
      <c r="C15" s="130">
        <v>1</v>
      </c>
      <c r="D15" s="130">
        <v>0</v>
      </c>
      <c r="E15" s="130">
        <v>2</v>
      </c>
      <c r="F15" s="130">
        <v>0</v>
      </c>
      <c r="G15" s="130">
        <v>4</v>
      </c>
      <c r="H15" s="130">
        <v>0</v>
      </c>
      <c r="I15" s="130">
        <v>5</v>
      </c>
      <c r="J15" s="130">
        <v>126</v>
      </c>
      <c r="K15" s="130"/>
      <c r="L15" s="130"/>
      <c r="M15" s="130">
        <v>2</v>
      </c>
      <c r="N15" s="130">
        <v>6</v>
      </c>
      <c r="O15" s="130"/>
      <c r="P15" s="130"/>
      <c r="Q15" s="130">
        <v>0</v>
      </c>
      <c r="R15" s="130">
        <v>18</v>
      </c>
      <c r="S15" s="130">
        <v>1</v>
      </c>
      <c r="T15" s="130">
        <v>0</v>
      </c>
      <c r="U15" s="130"/>
      <c r="V15" s="130"/>
      <c r="W15" s="130"/>
      <c r="X15" s="130"/>
      <c r="Y15" s="130">
        <v>1</v>
      </c>
      <c r="Z15" s="130">
        <v>8</v>
      </c>
      <c r="AA15" s="50">
        <f t="shared" si="0"/>
        <v>16</v>
      </c>
      <c r="AB15" s="50">
        <f t="shared" si="0"/>
        <v>158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91</v>
      </c>
      <c r="D16" s="59">
        <f t="shared" si="1"/>
        <v>3732.83</v>
      </c>
      <c r="E16" s="27">
        <f t="shared" si="1"/>
        <v>86</v>
      </c>
      <c r="F16" s="59">
        <f t="shared" si="1"/>
        <v>2575.46</v>
      </c>
      <c r="G16" s="27">
        <f t="shared" si="1"/>
        <v>73</v>
      </c>
      <c r="H16" s="59">
        <f t="shared" si="1"/>
        <v>2174.9300000000003</v>
      </c>
      <c r="I16" s="27">
        <f t="shared" si="1"/>
        <v>72</v>
      </c>
      <c r="J16" s="59">
        <f t="shared" si="1"/>
        <v>3253.44</v>
      </c>
      <c r="K16" s="27">
        <f t="shared" si="1"/>
        <v>50</v>
      </c>
      <c r="L16" s="59">
        <f t="shared" si="1"/>
        <v>1626.1399999999999</v>
      </c>
      <c r="M16" s="27">
        <f t="shared" si="1"/>
        <v>44</v>
      </c>
      <c r="N16" s="59">
        <f t="shared" si="1"/>
        <v>971.70999999999992</v>
      </c>
      <c r="O16" s="27">
        <f t="shared" si="1"/>
        <v>97</v>
      </c>
      <c r="P16" s="59">
        <f t="shared" si="1"/>
        <v>4358.7199999999993</v>
      </c>
      <c r="Q16" s="27">
        <f t="shared" si="1"/>
        <v>76</v>
      </c>
      <c r="R16" s="59">
        <f t="shared" si="1"/>
        <v>2483.73</v>
      </c>
      <c r="S16" s="27">
        <f t="shared" si="1"/>
        <v>72</v>
      </c>
      <c r="T16" s="59">
        <f t="shared" si="1"/>
        <v>5029.87</v>
      </c>
      <c r="U16" s="27">
        <f t="shared" si="1"/>
        <v>102</v>
      </c>
      <c r="V16" s="59">
        <f t="shared" si="1"/>
        <v>3106.6200000000003</v>
      </c>
      <c r="W16" s="27">
        <f t="shared" si="1"/>
        <v>76</v>
      </c>
      <c r="X16" s="59">
        <f t="shared" si="1"/>
        <v>2345.1400000000003</v>
      </c>
      <c r="Y16" s="27">
        <f t="shared" si="1"/>
        <v>74</v>
      </c>
      <c r="Z16" s="59">
        <f t="shared" si="1"/>
        <v>3091.5</v>
      </c>
      <c r="AA16" s="52">
        <f t="shared" si="1"/>
        <v>913</v>
      </c>
      <c r="AB16" s="53">
        <f t="shared" si="1"/>
        <v>34750.089999999997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B24" si="2">C19+E19+G19+I19+K19+M19+O19+Q19+S19+U19+W19+Y19</f>
        <v>0</v>
      </c>
      <c r="AB19" s="50">
        <f t="shared" si="2"/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>
        <v>139.88</v>
      </c>
      <c r="Q20" s="4"/>
      <c r="R20" s="4"/>
      <c r="S20" s="4"/>
      <c r="T20" s="4"/>
      <c r="U20" s="4">
        <v>1</v>
      </c>
      <c r="V20" s="4">
        <v>53.6</v>
      </c>
      <c r="W20" s="4"/>
      <c r="X20" s="4"/>
      <c r="Y20" s="4"/>
      <c r="Z20" s="4"/>
      <c r="AA20" s="50">
        <f t="shared" si="2"/>
        <v>2</v>
      </c>
      <c r="AB20" s="50">
        <f t="shared" si="2"/>
        <v>193.48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2"/>
        <v>0</v>
      </c>
    </row>
    <row r="22" spans="1:30" x14ac:dyDescent="0.2">
      <c r="B22" s="23" t="s">
        <v>44</v>
      </c>
      <c r="C22" s="17">
        <v>4</v>
      </c>
      <c r="D22" s="17">
        <v>1236.95</v>
      </c>
      <c r="E22" s="17">
        <v>2</v>
      </c>
      <c r="F22" s="17">
        <v>1547</v>
      </c>
      <c r="G22" s="17">
        <v>6</v>
      </c>
      <c r="H22" s="17">
        <v>3780</v>
      </c>
      <c r="I22" s="17">
        <v>2</v>
      </c>
      <c r="J22" s="17">
        <v>716.3</v>
      </c>
      <c r="K22" s="17">
        <v>15</v>
      </c>
      <c r="L22" s="17">
        <v>4750.8</v>
      </c>
      <c r="M22" s="17">
        <v>1</v>
      </c>
      <c r="N22" s="17">
        <v>264.54000000000002</v>
      </c>
      <c r="O22" s="17">
        <v>3</v>
      </c>
      <c r="P22" s="17">
        <v>848.1</v>
      </c>
      <c r="Q22" s="17">
        <v>4</v>
      </c>
      <c r="R22" s="17">
        <v>1767.15</v>
      </c>
      <c r="S22" s="17">
        <v>2</v>
      </c>
      <c r="T22" s="17">
        <v>1070.7</v>
      </c>
      <c r="U22" s="17">
        <v>1</v>
      </c>
      <c r="V22" s="17">
        <v>334.8</v>
      </c>
      <c r="W22" s="17">
        <v>3</v>
      </c>
      <c r="X22" s="17">
        <v>733.85</v>
      </c>
      <c r="Y22" s="17">
        <v>1</v>
      </c>
      <c r="Z22" s="17">
        <v>427.9</v>
      </c>
      <c r="AA22" s="50">
        <f t="shared" si="2"/>
        <v>44</v>
      </c>
      <c r="AB22" s="50">
        <f t="shared" si="2"/>
        <v>17478.09</v>
      </c>
    </row>
    <row r="23" spans="1:30" x14ac:dyDescent="0.2">
      <c r="B23" s="23" t="s">
        <v>45</v>
      </c>
      <c r="C23" s="17">
        <v>1</v>
      </c>
      <c r="D23" s="17">
        <v>834.8</v>
      </c>
      <c r="E23" s="17">
        <v>1</v>
      </c>
      <c r="F23" s="17">
        <v>895.5</v>
      </c>
      <c r="G23" s="17">
        <v>2</v>
      </c>
      <c r="H23" s="17">
        <v>673.3</v>
      </c>
      <c r="I23" s="17"/>
      <c r="J23" s="17"/>
      <c r="K23" s="17">
        <v>5</v>
      </c>
      <c r="L23" s="17">
        <v>1791.41</v>
      </c>
      <c r="M23" s="17">
        <v>1</v>
      </c>
      <c r="N23" s="17">
        <v>173.3</v>
      </c>
      <c r="O23" s="17">
        <v>2</v>
      </c>
      <c r="P23" s="17">
        <v>1130.6400000000001</v>
      </c>
      <c r="Q23" s="17">
        <v>4</v>
      </c>
      <c r="R23" s="17">
        <v>1471.15</v>
      </c>
      <c r="S23" s="17">
        <v>1</v>
      </c>
      <c r="T23" s="17">
        <v>253.5</v>
      </c>
      <c r="U23" s="17">
        <v>3</v>
      </c>
      <c r="V23" s="17">
        <v>695.4</v>
      </c>
      <c r="W23" s="17">
        <v>4</v>
      </c>
      <c r="X23" s="17">
        <v>946.4</v>
      </c>
      <c r="Y23" s="17">
        <v>2</v>
      </c>
      <c r="Z23" s="17">
        <v>729.7</v>
      </c>
      <c r="AA23" s="50">
        <f t="shared" si="2"/>
        <v>26</v>
      </c>
      <c r="AB23" s="50">
        <f t="shared" si="2"/>
        <v>9595.1</v>
      </c>
    </row>
    <row r="24" spans="1:30" x14ac:dyDescent="0.2">
      <c r="A24" s="29"/>
      <c r="B24" s="30" t="s">
        <v>46</v>
      </c>
      <c r="C24" s="8"/>
      <c r="D24" s="8"/>
      <c r="E24" s="8"/>
      <c r="F24" s="8"/>
      <c r="G24" s="8"/>
      <c r="H24" s="8"/>
      <c r="I24" s="8">
        <v>1</v>
      </c>
      <c r="J24" s="8">
        <v>57.42</v>
      </c>
      <c r="K24" s="4">
        <v>1</v>
      </c>
      <c r="L24" s="4">
        <v>64.62</v>
      </c>
      <c r="M24" s="4"/>
      <c r="N24" s="4"/>
      <c r="O24" s="4">
        <v>1</v>
      </c>
      <c r="P24" s="4">
        <v>65.17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50">
        <f t="shared" si="2"/>
        <v>3</v>
      </c>
      <c r="AB24" s="50">
        <f t="shared" si="2"/>
        <v>187.21</v>
      </c>
    </row>
    <row r="25" spans="1:30" ht="13.5" thickBot="1" x14ac:dyDescent="0.25">
      <c r="A25" s="63" t="s">
        <v>42</v>
      </c>
      <c r="B25" s="63"/>
      <c r="C25" s="27">
        <f t="shared" ref="C25:AB25" si="3">SUM(C19:C24)</f>
        <v>5</v>
      </c>
      <c r="D25" s="59">
        <f t="shared" si="3"/>
        <v>2071.75</v>
      </c>
      <c r="E25" s="27">
        <f t="shared" si="3"/>
        <v>3</v>
      </c>
      <c r="F25" s="59">
        <f t="shared" si="3"/>
        <v>2442.5</v>
      </c>
      <c r="G25" s="27">
        <f t="shared" si="3"/>
        <v>8</v>
      </c>
      <c r="H25" s="59">
        <f t="shared" si="3"/>
        <v>4453.3</v>
      </c>
      <c r="I25" s="27">
        <f t="shared" si="3"/>
        <v>3</v>
      </c>
      <c r="J25" s="59">
        <f t="shared" si="3"/>
        <v>773.71999999999991</v>
      </c>
      <c r="K25" s="64">
        <f t="shared" si="3"/>
        <v>21</v>
      </c>
      <c r="L25" s="72">
        <f t="shared" si="3"/>
        <v>6606.83</v>
      </c>
      <c r="M25" s="64">
        <f t="shared" si="3"/>
        <v>2</v>
      </c>
      <c r="N25" s="72">
        <f t="shared" si="3"/>
        <v>437.84000000000003</v>
      </c>
      <c r="O25" s="64">
        <f t="shared" si="3"/>
        <v>7</v>
      </c>
      <c r="P25" s="72">
        <f t="shared" si="3"/>
        <v>2183.79</v>
      </c>
      <c r="Q25" s="64">
        <f t="shared" si="3"/>
        <v>8</v>
      </c>
      <c r="R25" s="72">
        <f t="shared" si="3"/>
        <v>3238.3</v>
      </c>
      <c r="S25" s="64">
        <f t="shared" si="3"/>
        <v>3</v>
      </c>
      <c r="T25" s="72">
        <f t="shared" si="3"/>
        <v>1324.2</v>
      </c>
      <c r="U25" s="64">
        <f t="shared" si="3"/>
        <v>5</v>
      </c>
      <c r="V25" s="72">
        <f t="shared" si="3"/>
        <v>1083.8</v>
      </c>
      <c r="W25" s="64">
        <f t="shared" si="3"/>
        <v>7</v>
      </c>
      <c r="X25" s="72">
        <f t="shared" si="3"/>
        <v>1680.25</v>
      </c>
      <c r="Y25" s="64">
        <f t="shared" si="3"/>
        <v>3</v>
      </c>
      <c r="Z25" s="72">
        <f t="shared" si="3"/>
        <v>1157.5999999999999</v>
      </c>
      <c r="AA25" s="52">
        <f t="shared" si="3"/>
        <v>75</v>
      </c>
      <c r="AB25" s="53">
        <f t="shared" si="3"/>
        <v>27453.879999999997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4">C16+C25</f>
        <v>96</v>
      </c>
      <c r="D27" s="73">
        <f t="shared" si="4"/>
        <v>5804.58</v>
      </c>
      <c r="E27" s="61">
        <f t="shared" si="4"/>
        <v>89</v>
      </c>
      <c r="F27" s="73">
        <f t="shared" si="4"/>
        <v>5017.96</v>
      </c>
      <c r="G27" s="61">
        <f t="shared" si="4"/>
        <v>81</v>
      </c>
      <c r="H27" s="73">
        <f t="shared" si="4"/>
        <v>6628.2300000000005</v>
      </c>
      <c r="I27" s="61">
        <f t="shared" si="4"/>
        <v>75</v>
      </c>
      <c r="J27" s="73">
        <f t="shared" si="4"/>
        <v>4027.16</v>
      </c>
      <c r="K27" s="61">
        <f t="shared" si="4"/>
        <v>71</v>
      </c>
      <c r="L27" s="73">
        <f t="shared" si="4"/>
        <v>8232.9699999999993</v>
      </c>
      <c r="M27" s="61">
        <f t="shared" si="4"/>
        <v>46</v>
      </c>
      <c r="N27" s="73">
        <f t="shared" si="4"/>
        <v>1409.55</v>
      </c>
      <c r="O27" s="61">
        <f t="shared" si="4"/>
        <v>104</v>
      </c>
      <c r="P27" s="73">
        <f t="shared" si="4"/>
        <v>6542.5099999999993</v>
      </c>
      <c r="Q27" s="61">
        <f t="shared" si="4"/>
        <v>84</v>
      </c>
      <c r="R27" s="73">
        <f t="shared" si="4"/>
        <v>5722.0300000000007</v>
      </c>
      <c r="S27" s="61">
        <f t="shared" si="4"/>
        <v>75</v>
      </c>
      <c r="T27" s="73">
        <f t="shared" si="4"/>
        <v>6354.07</v>
      </c>
      <c r="U27" s="61">
        <f t="shared" si="4"/>
        <v>107</v>
      </c>
      <c r="V27" s="73">
        <f t="shared" si="4"/>
        <v>4190.42</v>
      </c>
      <c r="W27" s="61">
        <f t="shared" si="4"/>
        <v>83</v>
      </c>
      <c r="X27" s="73">
        <f t="shared" si="4"/>
        <v>4025.3900000000003</v>
      </c>
      <c r="Y27" s="61">
        <f t="shared" si="4"/>
        <v>77</v>
      </c>
      <c r="Z27" s="73">
        <f t="shared" si="4"/>
        <v>4249.1000000000004</v>
      </c>
      <c r="AA27" s="117">
        <f t="shared" si="4"/>
        <v>988</v>
      </c>
      <c r="AB27" s="118">
        <f t="shared" si="4"/>
        <v>62203.969999999994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61595.92</v>
      </c>
      <c r="E29" s="60"/>
      <c r="F29" s="87">
        <v>57430.43</v>
      </c>
      <c r="G29" s="60"/>
      <c r="H29" s="87">
        <v>53774.38</v>
      </c>
      <c r="I29" s="60"/>
      <c r="J29" s="87">
        <v>57443.91</v>
      </c>
      <c r="K29" s="60"/>
      <c r="L29" s="87">
        <v>35200.71</v>
      </c>
      <c r="M29" s="60"/>
      <c r="N29" s="87">
        <v>23839.439999999999</v>
      </c>
      <c r="O29" s="60"/>
      <c r="P29" s="87">
        <v>62105.33</v>
      </c>
      <c r="Q29" s="60"/>
      <c r="R29" s="87">
        <v>42915.02</v>
      </c>
      <c r="S29" s="60"/>
      <c r="T29" s="87">
        <v>55883.67</v>
      </c>
      <c r="U29" s="60"/>
      <c r="V29" s="87">
        <v>68829.87</v>
      </c>
      <c r="W29" s="60"/>
      <c r="X29" s="87">
        <v>55010.33</v>
      </c>
      <c r="Y29" s="60"/>
      <c r="Z29" s="87">
        <v>54875.79</v>
      </c>
      <c r="AA29" s="85"/>
      <c r="AB29" s="58">
        <f>D29+F29+H29+J29+L29+N29+P29+R29+T29+V29+X29+Z29</f>
        <v>628904.80000000005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9.4236436439296634E-2</v>
      </c>
      <c r="E30" s="28"/>
      <c r="F30" s="105">
        <f t="shared" ref="F30" si="5">F27/F29</f>
        <v>8.7374585215538175E-2</v>
      </c>
      <c r="G30" s="28"/>
      <c r="H30" s="105">
        <f t="shared" ref="H30" si="6">H27/H29</f>
        <v>0.12325999853461818</v>
      </c>
      <c r="I30" s="28"/>
      <c r="J30" s="105">
        <f t="shared" ref="J30" si="7">J27/J29</f>
        <v>7.010595204957322E-2</v>
      </c>
      <c r="K30" s="28"/>
      <c r="L30" s="105">
        <f t="shared" ref="L30" si="8">L27/L29</f>
        <v>0.23388647558529357</v>
      </c>
      <c r="M30" s="28"/>
      <c r="N30" s="105">
        <f t="shared" ref="N30" si="9">N27/N29</f>
        <v>5.9126808347847101E-2</v>
      </c>
      <c r="O30" s="28"/>
      <c r="P30" s="105">
        <f t="shared" ref="P30" si="10">P27/P29</f>
        <v>0.10534538661979574</v>
      </c>
      <c r="Q30" s="28"/>
      <c r="R30" s="105">
        <f t="shared" ref="R30" si="11">R27/R29</f>
        <v>0.1333339702509751</v>
      </c>
      <c r="S30" s="28"/>
      <c r="T30" s="105">
        <f t="shared" ref="T30" si="12">T27/T29</f>
        <v>0.11370173075605092</v>
      </c>
      <c r="U30" s="28"/>
      <c r="V30" s="105">
        <f t="shared" ref="V30" si="13">V27/V29</f>
        <v>6.0880835602333698E-2</v>
      </c>
      <c r="W30" s="28"/>
      <c r="X30" s="105">
        <f t="shared" ref="X30" si="14">X27/X29</f>
        <v>7.3175165464377329E-2</v>
      </c>
      <c r="Y30" s="28"/>
      <c r="Z30" s="105">
        <f t="shared" ref="Z30" si="15">Z27/Z29</f>
        <v>7.7431231513933566E-2</v>
      </c>
      <c r="AA30" s="119"/>
      <c r="AB30" s="120">
        <f>AB27/AB29</f>
        <v>9.8908403942854287E-2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56</v>
      </c>
      <c r="D33" s="17">
        <v>2414.9699999999998</v>
      </c>
      <c r="E33" s="17">
        <v>56</v>
      </c>
      <c r="F33" s="17">
        <v>2182.86</v>
      </c>
      <c r="G33" s="17">
        <v>81</v>
      </c>
      <c r="H33" s="17">
        <v>3261.87</v>
      </c>
      <c r="I33" s="17">
        <v>100</v>
      </c>
      <c r="J33" s="17">
        <v>2790.96</v>
      </c>
      <c r="K33" s="17">
        <v>74</v>
      </c>
      <c r="L33" s="17">
        <v>2338.5100000000002</v>
      </c>
      <c r="M33" s="95">
        <v>86</v>
      </c>
      <c r="N33" s="95">
        <v>2015.27</v>
      </c>
      <c r="O33" s="17">
        <v>65</v>
      </c>
      <c r="P33" s="111">
        <v>1439.38</v>
      </c>
      <c r="Q33" s="17">
        <v>146</v>
      </c>
      <c r="R33" s="111">
        <v>2446.3000000000002</v>
      </c>
      <c r="S33" s="17">
        <v>48</v>
      </c>
      <c r="T33" s="111">
        <v>1335.23</v>
      </c>
      <c r="U33" s="17">
        <v>58</v>
      </c>
      <c r="V33" s="111">
        <v>1807.37</v>
      </c>
      <c r="W33" s="17">
        <v>60</v>
      </c>
      <c r="X33" s="111">
        <v>2294.6799999999998</v>
      </c>
      <c r="Y33" s="17">
        <v>58</v>
      </c>
      <c r="Z33" s="111">
        <v>2109.14</v>
      </c>
      <c r="AA33" s="50">
        <f>C33+E33+G33+I33+K33+M33+O33+Q33+S33+U33+W33+Y33</f>
        <v>888</v>
      </c>
      <c r="AB33" s="113">
        <f>D33+F33+H33+J33+L33+N33+P33+R33+T33+V33+X33+Z33</f>
        <v>26436.539999999997</v>
      </c>
    </row>
    <row r="34" spans="1:32" x14ac:dyDescent="0.2">
      <c r="A34" s="29"/>
      <c r="B34" s="30" t="s">
        <v>41</v>
      </c>
      <c r="C34" s="95">
        <v>31</v>
      </c>
      <c r="D34" s="95">
        <v>1922.08</v>
      </c>
      <c r="E34" s="95">
        <v>23</v>
      </c>
      <c r="F34" s="95">
        <v>1507.94</v>
      </c>
      <c r="G34" s="95">
        <v>49</v>
      </c>
      <c r="H34" s="95">
        <v>1481</v>
      </c>
      <c r="I34" s="95">
        <v>57</v>
      </c>
      <c r="J34" s="95">
        <v>1496.23</v>
      </c>
      <c r="K34" s="95">
        <v>27</v>
      </c>
      <c r="L34" s="95">
        <v>490.26</v>
      </c>
      <c r="M34" s="95">
        <v>58</v>
      </c>
      <c r="N34" s="95">
        <v>961.3</v>
      </c>
      <c r="O34" s="95">
        <v>71</v>
      </c>
      <c r="P34" s="112">
        <v>1881.12</v>
      </c>
      <c r="Q34" s="95">
        <v>65</v>
      </c>
      <c r="R34" s="112">
        <v>1793.53</v>
      </c>
      <c r="S34" s="95">
        <v>55</v>
      </c>
      <c r="T34" s="112">
        <v>1151.75</v>
      </c>
      <c r="U34" s="95">
        <v>72</v>
      </c>
      <c r="V34" s="112">
        <v>2696.52</v>
      </c>
      <c r="W34" s="95">
        <v>63</v>
      </c>
      <c r="X34" s="112">
        <v>1305.46</v>
      </c>
      <c r="Y34" s="95">
        <v>23</v>
      </c>
      <c r="Z34" s="112">
        <v>1401.25</v>
      </c>
      <c r="AA34" s="50">
        <f>C34+E34+G34+I34+K34+M34+O34+Q34+S34+U34+W34+Y34</f>
        <v>594</v>
      </c>
      <c r="AB34" s="113">
        <f>D34+F34+H34+J34+L34+N34+P34+R34+T34+V34+X34+Z34</f>
        <v>18088.440000000002</v>
      </c>
    </row>
    <row r="35" spans="1:32" s="24" customFormat="1" ht="13.5" thickBot="1" x14ac:dyDescent="0.25">
      <c r="A35" s="63" t="s">
        <v>75</v>
      </c>
      <c r="B35" s="63"/>
      <c r="C35" s="65">
        <f t="shared" ref="C35:N35" si="16">C33+C34</f>
        <v>87</v>
      </c>
      <c r="D35" s="114">
        <f t="shared" si="16"/>
        <v>4337.0499999999993</v>
      </c>
      <c r="E35" s="65">
        <f t="shared" si="16"/>
        <v>79</v>
      </c>
      <c r="F35" s="114">
        <f t="shared" si="16"/>
        <v>3690.8</v>
      </c>
      <c r="G35" s="65">
        <f t="shared" si="16"/>
        <v>130</v>
      </c>
      <c r="H35" s="114">
        <f t="shared" si="16"/>
        <v>4742.87</v>
      </c>
      <c r="I35" s="65">
        <f t="shared" si="16"/>
        <v>157</v>
      </c>
      <c r="J35" s="114">
        <f t="shared" si="16"/>
        <v>4287.1900000000005</v>
      </c>
      <c r="K35" s="65">
        <f t="shared" si="16"/>
        <v>101</v>
      </c>
      <c r="L35" s="114">
        <f t="shared" si="16"/>
        <v>2828.7700000000004</v>
      </c>
      <c r="M35" s="65">
        <f t="shared" si="16"/>
        <v>144</v>
      </c>
      <c r="N35" s="114">
        <f t="shared" si="16"/>
        <v>2976.5699999999997</v>
      </c>
      <c r="O35" s="65">
        <f t="shared" ref="O35:AB35" si="17">SUM(O33:O34)</f>
        <v>136</v>
      </c>
      <c r="P35" s="114">
        <f t="shared" si="17"/>
        <v>3320.5</v>
      </c>
      <c r="Q35" s="65">
        <f t="shared" si="17"/>
        <v>211</v>
      </c>
      <c r="R35" s="114">
        <f t="shared" si="17"/>
        <v>4239.83</v>
      </c>
      <c r="S35" s="65">
        <f t="shared" si="17"/>
        <v>103</v>
      </c>
      <c r="T35" s="114">
        <f t="shared" si="17"/>
        <v>2486.98</v>
      </c>
      <c r="U35" s="65">
        <f t="shared" si="17"/>
        <v>130</v>
      </c>
      <c r="V35" s="114">
        <f t="shared" si="17"/>
        <v>4503.8899999999994</v>
      </c>
      <c r="W35" s="65">
        <f t="shared" si="17"/>
        <v>123</v>
      </c>
      <c r="X35" s="114">
        <f t="shared" si="17"/>
        <v>3600.14</v>
      </c>
      <c r="Y35" s="65">
        <f t="shared" si="17"/>
        <v>81</v>
      </c>
      <c r="Z35" s="114">
        <f t="shared" si="17"/>
        <v>3510.39</v>
      </c>
      <c r="AA35" s="52">
        <f t="shared" si="17"/>
        <v>1482</v>
      </c>
      <c r="AB35" s="53">
        <f t="shared" si="17"/>
        <v>44524.979999999996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8382.8499999999985</v>
      </c>
      <c r="E37" s="71"/>
      <c r="F37" s="110">
        <f>F16+F25+F35-F9</f>
        <v>6782.51</v>
      </c>
      <c r="G37" s="71"/>
      <c r="H37" s="110">
        <f>H16+H25+H34-H9</f>
        <v>5880.92</v>
      </c>
      <c r="I37" s="71"/>
      <c r="J37" s="110">
        <f>J16+J25+J35-J9</f>
        <v>6258.16</v>
      </c>
      <c r="K37" s="71"/>
      <c r="L37" s="110">
        <f>L16+L25+L35-L9</f>
        <v>9214.7099999999991</v>
      </c>
      <c r="M37" s="71"/>
      <c r="N37" s="110">
        <f>N16+N25+N35-N9</f>
        <v>3376.5</v>
      </c>
      <c r="O37" s="71"/>
      <c r="P37" s="110">
        <f>P16+P25+P35-P9</f>
        <v>7549.4599999999982</v>
      </c>
      <c r="Q37" s="71"/>
      <c r="R37" s="110">
        <f>R16+R25+R35-R9</f>
        <v>8108.7300000000005</v>
      </c>
      <c r="S37" s="71"/>
      <c r="T37" s="110">
        <f>T16+T25+T35-T9</f>
        <v>7222.3799999999992</v>
      </c>
      <c r="U37" s="71"/>
      <c r="V37" s="110">
        <f>V16+V25+V35-V9</f>
        <v>6661.0599999999995</v>
      </c>
      <c r="W37" s="71"/>
      <c r="X37" s="110">
        <f>X16+X25+X35-X9</f>
        <v>5845.380000000001</v>
      </c>
      <c r="Y37" s="71"/>
      <c r="Z37" s="110">
        <f>Z16+Z25+Z35-Z9</f>
        <v>6026.54</v>
      </c>
      <c r="AA37" s="71"/>
      <c r="AB37" s="110">
        <f>AB16+AB25+AB35-AB9</f>
        <v>84571.069999999978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2" orientation="landscape" r:id="rId1"/>
  <headerFooter alignWithMargins="0">
    <oddFooter>&amp;L&amp;F&amp;RPrepared by Kathy Adair
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40"/>
  <sheetViews>
    <sheetView zoomScaleNormal="100" workbookViewId="0">
      <pane xSplit="2" ySplit="4" topLeftCell="M5" activePane="bottomRight" state="frozen"/>
      <selection activeCell="V30" sqref="V30"/>
      <selection pane="topRight" activeCell="V30" sqref="V30"/>
      <selection pane="bottomLeft" activeCell="V30" sqref="V30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8.140625" style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customWidth="1"/>
    <col min="15" max="15" width="6.28515625" style="1" customWidth="1"/>
    <col min="16" max="16" width="8.140625" style="1" customWidth="1"/>
    <col min="17" max="17" width="6.28515625" style="1" customWidth="1"/>
    <col min="18" max="18" width="8.140625" style="1" customWidth="1"/>
    <col min="19" max="19" width="6.140625" style="1" customWidth="1"/>
    <col min="20" max="20" width="8.140625" style="1" customWidth="1"/>
    <col min="21" max="21" width="5.28515625" style="1" customWidth="1"/>
    <col min="22" max="22" width="8.140625" style="1" customWidth="1"/>
    <col min="23" max="23" width="4.140625" style="1" customWidth="1"/>
    <col min="24" max="24" width="8.140625" style="1" customWidth="1"/>
    <col min="25" max="25" width="6.140625" style="1" customWidth="1"/>
    <col min="26" max="26" width="8.140625" style="1" customWidth="1"/>
    <col min="27" max="27" width="6.28515625" style="3" customWidth="1"/>
    <col min="28" max="28" width="9.140625" style="3" bestFit="1" customWidth="1"/>
  </cols>
  <sheetData>
    <row r="1" spans="1:28" x14ac:dyDescent="0.2">
      <c r="A1" t="s">
        <v>115</v>
      </c>
    </row>
    <row r="2" spans="1:28" x14ac:dyDescent="0.2">
      <c r="A2" t="s">
        <v>25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138</v>
      </c>
      <c r="E6" s="8">
        <v>112</v>
      </c>
      <c r="G6" s="8">
        <v>103</v>
      </c>
      <c r="I6" s="8">
        <v>110</v>
      </c>
      <c r="K6" s="8">
        <v>64</v>
      </c>
      <c r="M6" s="8">
        <v>73</v>
      </c>
      <c r="O6" s="8">
        <v>128</v>
      </c>
      <c r="Q6" s="8">
        <v>101</v>
      </c>
      <c r="S6" s="8">
        <v>131</v>
      </c>
      <c r="U6" s="8">
        <v>158</v>
      </c>
      <c r="W6" s="6">
        <v>125</v>
      </c>
      <c r="Y6" s="8">
        <v>124</v>
      </c>
      <c r="AA6" s="49">
        <f>C6+E6+G6+I6+K6+M6+O6+Q6+S6+U6+W6+Y6</f>
        <v>1367</v>
      </c>
      <c r="AB6" s="48"/>
    </row>
    <row r="7" spans="1:28" ht="13.5" thickTop="1" x14ac:dyDescent="0.2">
      <c r="B7" s="23" t="s">
        <v>112</v>
      </c>
      <c r="D7" s="4">
        <v>1268.07</v>
      </c>
      <c r="F7" s="4">
        <v>981.17</v>
      </c>
      <c r="H7" s="4">
        <v>1041.78</v>
      </c>
      <c r="J7" s="4">
        <v>1146.08</v>
      </c>
      <c r="L7" s="4">
        <v>585.19000000000005</v>
      </c>
      <c r="N7" s="4">
        <v>781.94</v>
      </c>
      <c r="P7" s="4">
        <v>1280.98</v>
      </c>
      <c r="R7" s="4">
        <v>1184.96</v>
      </c>
      <c r="T7" s="4">
        <v>1370.69</v>
      </c>
      <c r="V7" s="4">
        <v>1743.24</v>
      </c>
      <c r="X7" s="4">
        <v>1312.51</v>
      </c>
      <c r="Z7" s="4">
        <v>1234.6099999999999</v>
      </c>
      <c r="AA7" s="48"/>
      <c r="AB7" s="50">
        <f>D7+F7+H7+J7+L7+N7+P7+R7+T7+V7+X7+Z7</f>
        <v>13931.22</v>
      </c>
    </row>
    <row r="8" spans="1:28" x14ac:dyDescent="0.2">
      <c r="B8" s="23" t="s">
        <v>113</v>
      </c>
      <c r="D8" s="6">
        <v>207</v>
      </c>
      <c r="F8" s="6">
        <v>168</v>
      </c>
      <c r="H8" s="6">
        <v>154.5</v>
      </c>
      <c r="J8" s="6">
        <v>165</v>
      </c>
      <c r="L8" s="6">
        <v>80.25</v>
      </c>
      <c r="N8" s="6">
        <v>91.25</v>
      </c>
      <c r="P8" s="6">
        <v>160</v>
      </c>
      <c r="R8" s="6">
        <v>126.25</v>
      </c>
      <c r="T8" s="6">
        <v>163.75</v>
      </c>
      <c r="V8" s="6">
        <v>197.5</v>
      </c>
      <c r="X8" s="6">
        <v>156.25</v>
      </c>
      <c r="Z8" s="6">
        <v>154</v>
      </c>
      <c r="AA8" s="48"/>
      <c r="AB8" s="51">
        <f>D8+F8+H8+J8+L8+N8+P8+R8+T8+V8+X8+Z8</f>
        <v>1823.75</v>
      </c>
    </row>
    <row r="9" spans="1:28" ht="13.5" thickBot="1" x14ac:dyDescent="0.25">
      <c r="A9" s="63" t="s">
        <v>38</v>
      </c>
      <c r="B9" s="131"/>
      <c r="C9" s="9"/>
      <c r="D9" s="59">
        <f>SUM(D7:D8)</f>
        <v>1475.07</v>
      </c>
      <c r="E9" s="9"/>
      <c r="F9" s="59">
        <f>SUM(F7:F8)</f>
        <v>1149.17</v>
      </c>
      <c r="G9" s="9"/>
      <c r="H9" s="59">
        <f>SUM(H7:H8)</f>
        <v>1196.28</v>
      </c>
      <c r="I9" s="9"/>
      <c r="J9" s="59">
        <f>SUM(J7:J8)</f>
        <v>1311.08</v>
      </c>
      <c r="K9" s="9"/>
      <c r="L9" s="59">
        <f>SUM(L7:L8)</f>
        <v>665.44</v>
      </c>
      <c r="M9" s="9"/>
      <c r="N9" s="59">
        <f>SUM(N7:N8)</f>
        <v>873.19</v>
      </c>
      <c r="O9" s="9"/>
      <c r="P9" s="59">
        <f>SUM(P7:P8)</f>
        <v>1440.98</v>
      </c>
      <c r="Q9" s="9"/>
      <c r="R9" s="59">
        <f>SUM(R7:R8)</f>
        <v>1311.21</v>
      </c>
      <c r="S9" s="9"/>
      <c r="T9" s="59">
        <f>SUM(T7:T8)</f>
        <v>1534.44</v>
      </c>
      <c r="U9" s="9"/>
      <c r="V9" s="59">
        <f>SUM(V7:V8)</f>
        <v>1940.74</v>
      </c>
      <c r="W9" s="9"/>
      <c r="X9" s="59">
        <f>SUM(X7:X8)</f>
        <v>1468.76</v>
      </c>
      <c r="Y9" s="9"/>
      <c r="Z9" s="59">
        <f>SUM(Z7:Z8)</f>
        <v>1388.61</v>
      </c>
      <c r="AA9" s="49"/>
      <c r="AB9" s="57">
        <f>SUM(AB7:AB8)</f>
        <v>15754.97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79</v>
      </c>
      <c r="D12" s="129">
        <v>2298.13</v>
      </c>
      <c r="E12" s="129">
        <v>56</v>
      </c>
      <c r="F12" s="129">
        <v>1325.74</v>
      </c>
      <c r="G12" s="129">
        <v>52</v>
      </c>
      <c r="H12" s="129">
        <v>1242.7</v>
      </c>
      <c r="I12" s="129">
        <v>30</v>
      </c>
      <c r="J12" s="129">
        <v>712.04</v>
      </c>
      <c r="K12" s="129">
        <v>37</v>
      </c>
      <c r="L12" s="129">
        <v>1402.49</v>
      </c>
      <c r="M12" s="129">
        <v>35</v>
      </c>
      <c r="N12" s="129">
        <v>869.88</v>
      </c>
      <c r="O12" s="129">
        <v>74</v>
      </c>
      <c r="P12" s="129">
        <v>1826.49</v>
      </c>
      <c r="Q12" s="129">
        <v>55</v>
      </c>
      <c r="R12" s="129">
        <v>1582.61</v>
      </c>
      <c r="S12" s="129">
        <v>70</v>
      </c>
      <c r="T12" s="129">
        <v>1691.8</v>
      </c>
      <c r="U12" s="129">
        <v>106</v>
      </c>
      <c r="V12" s="129">
        <v>2354.1999999999998</v>
      </c>
      <c r="W12" s="129">
        <v>68</v>
      </c>
      <c r="X12" s="129">
        <v>1673.92</v>
      </c>
      <c r="Y12" s="129">
        <v>69</v>
      </c>
      <c r="Z12" s="129">
        <v>1668.46</v>
      </c>
      <c r="AA12" s="50">
        <f t="shared" ref="AA12:AB15" si="0">C12+E12+G12+I12+K12+M12+O12+Q12+S12+U12+W12+Y12</f>
        <v>731</v>
      </c>
      <c r="AB12" s="50">
        <f t="shared" si="0"/>
        <v>18648.46</v>
      </c>
    </row>
    <row r="13" spans="1:28" x14ac:dyDescent="0.2">
      <c r="A13" s="19"/>
      <c r="B13" t="s">
        <v>108</v>
      </c>
      <c r="C13" s="129">
        <v>8</v>
      </c>
      <c r="D13" s="129">
        <v>359.28</v>
      </c>
      <c r="E13" s="129">
        <v>4</v>
      </c>
      <c r="F13" s="129">
        <v>30.98</v>
      </c>
      <c r="G13" s="129">
        <v>1</v>
      </c>
      <c r="H13" s="129">
        <v>6.44</v>
      </c>
      <c r="I13" s="129">
        <v>1</v>
      </c>
      <c r="J13" s="129">
        <v>15.33</v>
      </c>
      <c r="K13" s="129"/>
      <c r="L13" s="129"/>
      <c r="M13" s="129">
        <v>2</v>
      </c>
      <c r="N13" s="129">
        <v>55.12</v>
      </c>
      <c r="O13" s="129">
        <v>3</v>
      </c>
      <c r="P13" s="129">
        <v>45.09</v>
      </c>
      <c r="Q13" s="129">
        <v>4</v>
      </c>
      <c r="R13" s="129">
        <v>76.27</v>
      </c>
      <c r="S13" s="129">
        <v>5</v>
      </c>
      <c r="T13" s="129">
        <v>89.31</v>
      </c>
      <c r="U13" s="129">
        <v>2</v>
      </c>
      <c r="V13" s="129">
        <v>24.52</v>
      </c>
      <c r="W13" s="129">
        <v>3</v>
      </c>
      <c r="X13" s="129">
        <v>229.6</v>
      </c>
      <c r="Y13" s="129">
        <v>9</v>
      </c>
      <c r="Z13" s="129">
        <v>252.79</v>
      </c>
      <c r="AA13" s="50">
        <f t="shared" si="0"/>
        <v>42</v>
      </c>
      <c r="AB13" s="50">
        <f t="shared" si="0"/>
        <v>1184.73</v>
      </c>
    </row>
    <row r="14" spans="1:28" x14ac:dyDescent="0.2">
      <c r="B14" s="18" t="s">
        <v>111</v>
      </c>
      <c r="C14" s="129">
        <v>1</v>
      </c>
      <c r="D14" s="129">
        <v>56</v>
      </c>
      <c r="E14" s="129">
        <v>5</v>
      </c>
      <c r="F14" s="129">
        <v>818</v>
      </c>
      <c r="G14" s="129">
        <v>2</v>
      </c>
      <c r="H14" s="129">
        <v>153</v>
      </c>
      <c r="I14" s="129">
        <v>0</v>
      </c>
      <c r="J14" s="129">
        <v>-200</v>
      </c>
      <c r="K14" s="129">
        <v>1</v>
      </c>
      <c r="L14" s="129">
        <v>88</v>
      </c>
      <c r="M14" s="129">
        <v>1</v>
      </c>
      <c r="N14" s="129">
        <v>258</v>
      </c>
      <c r="O14" s="129">
        <v>2</v>
      </c>
      <c r="P14" s="129">
        <v>211.6</v>
      </c>
      <c r="Q14" s="129">
        <v>3</v>
      </c>
      <c r="R14" s="129">
        <v>405</v>
      </c>
      <c r="S14" s="129">
        <v>4</v>
      </c>
      <c r="T14" s="129">
        <v>347.6</v>
      </c>
      <c r="U14" s="129">
        <v>3</v>
      </c>
      <c r="V14" s="129">
        <v>384</v>
      </c>
      <c r="W14" s="129">
        <v>7</v>
      </c>
      <c r="X14" s="129">
        <v>508</v>
      </c>
      <c r="Y14" s="129">
        <v>1</v>
      </c>
      <c r="Z14" s="129">
        <v>38</v>
      </c>
      <c r="AA14" s="50">
        <f t="shared" si="0"/>
        <v>30</v>
      </c>
      <c r="AB14" s="50">
        <f t="shared" si="0"/>
        <v>3067.2</v>
      </c>
    </row>
    <row r="15" spans="1:28" s="29" customFormat="1" x14ac:dyDescent="0.2">
      <c r="A15" s="123"/>
      <c r="B15" s="124" t="s">
        <v>109</v>
      </c>
      <c r="C15" s="130">
        <v>2</v>
      </c>
      <c r="D15" s="130">
        <v>40</v>
      </c>
      <c r="E15" s="130"/>
      <c r="F15" s="130"/>
      <c r="G15" s="130">
        <v>1</v>
      </c>
      <c r="H15" s="130">
        <v>16</v>
      </c>
      <c r="I15" s="130">
        <v>3</v>
      </c>
      <c r="J15" s="130">
        <v>201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50">
        <f t="shared" si="0"/>
        <v>6</v>
      </c>
      <c r="AB15" s="50">
        <f t="shared" si="0"/>
        <v>257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90</v>
      </c>
      <c r="D16" s="59">
        <f t="shared" si="1"/>
        <v>2753.41</v>
      </c>
      <c r="E16" s="27">
        <f t="shared" si="1"/>
        <v>65</v>
      </c>
      <c r="F16" s="59">
        <f t="shared" si="1"/>
        <v>2174.7200000000003</v>
      </c>
      <c r="G16" s="27">
        <f t="shared" si="1"/>
        <v>56</v>
      </c>
      <c r="H16" s="59">
        <f t="shared" si="1"/>
        <v>1418.14</v>
      </c>
      <c r="I16" s="27">
        <f t="shared" si="1"/>
        <v>34</v>
      </c>
      <c r="J16" s="59">
        <f t="shared" si="1"/>
        <v>728.37</v>
      </c>
      <c r="K16" s="27">
        <f t="shared" si="1"/>
        <v>38</v>
      </c>
      <c r="L16" s="59">
        <f t="shared" si="1"/>
        <v>1490.49</v>
      </c>
      <c r="M16" s="27">
        <f t="shared" si="1"/>
        <v>38</v>
      </c>
      <c r="N16" s="59">
        <f t="shared" si="1"/>
        <v>1183</v>
      </c>
      <c r="O16" s="27">
        <f t="shared" si="1"/>
        <v>79</v>
      </c>
      <c r="P16" s="59">
        <f t="shared" si="1"/>
        <v>2083.1799999999998</v>
      </c>
      <c r="Q16" s="27">
        <f t="shared" si="1"/>
        <v>62</v>
      </c>
      <c r="R16" s="59">
        <f t="shared" si="1"/>
        <v>2063.88</v>
      </c>
      <c r="S16" s="27">
        <f t="shared" si="1"/>
        <v>79</v>
      </c>
      <c r="T16" s="59">
        <f t="shared" si="1"/>
        <v>2128.71</v>
      </c>
      <c r="U16" s="27">
        <f t="shared" si="1"/>
        <v>111</v>
      </c>
      <c r="V16" s="59">
        <f t="shared" si="1"/>
        <v>2762.72</v>
      </c>
      <c r="W16" s="27">
        <f t="shared" si="1"/>
        <v>78</v>
      </c>
      <c r="X16" s="59">
        <f t="shared" si="1"/>
        <v>2411.52</v>
      </c>
      <c r="Y16" s="27">
        <f t="shared" si="1"/>
        <v>79</v>
      </c>
      <c r="Z16" s="59">
        <f t="shared" si="1"/>
        <v>1959.25</v>
      </c>
      <c r="AA16" s="52">
        <f t="shared" si="1"/>
        <v>809</v>
      </c>
      <c r="AB16" s="53">
        <f t="shared" si="1"/>
        <v>23157.39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1</v>
      </c>
      <c r="D22" s="17">
        <v>446.9</v>
      </c>
      <c r="E22" s="17">
        <v>2</v>
      </c>
      <c r="F22" s="17">
        <v>850.02</v>
      </c>
      <c r="G22" s="17">
        <v>3</v>
      </c>
      <c r="H22" s="17">
        <v>960.47</v>
      </c>
      <c r="I22" s="17">
        <v>5</v>
      </c>
      <c r="J22" s="17">
        <v>2806.9</v>
      </c>
      <c r="K22" s="17">
        <v>1</v>
      </c>
      <c r="L22" s="17">
        <v>589.4</v>
      </c>
      <c r="M22" s="17">
        <v>2</v>
      </c>
      <c r="N22" s="17">
        <v>911.05</v>
      </c>
      <c r="O22" s="17">
        <v>5</v>
      </c>
      <c r="P22" s="17">
        <v>2055.5500000000002</v>
      </c>
      <c r="Q22" s="17">
        <v>8</v>
      </c>
      <c r="R22" s="17">
        <v>2981</v>
      </c>
      <c r="S22" s="17">
        <v>10</v>
      </c>
      <c r="T22" s="17">
        <v>5078.3</v>
      </c>
      <c r="U22" s="17">
        <v>3</v>
      </c>
      <c r="V22" s="17">
        <v>1331.7</v>
      </c>
      <c r="W22" s="17">
        <v>4</v>
      </c>
      <c r="X22" s="17">
        <v>2107.15</v>
      </c>
      <c r="Y22" s="17">
        <v>2</v>
      </c>
      <c r="Z22" s="17">
        <v>721.5</v>
      </c>
      <c r="AA22" s="50">
        <f t="shared" ref="AA22:AA24" si="4">C22+E22+G22+I22+K22+M22+O22+Q22+S22+U22+W22+Y22</f>
        <v>46</v>
      </c>
      <c r="AB22" s="50">
        <f t="shared" ref="AB22:AB24" si="5">D22+F22+H22+J22+L22+N22+P22+R22+T22+V22+X22+Z22</f>
        <v>20839.940000000002</v>
      </c>
    </row>
    <row r="23" spans="1:30" x14ac:dyDescent="0.2">
      <c r="B23" s="23" t="s">
        <v>45</v>
      </c>
      <c r="C23" s="17">
        <v>4</v>
      </c>
      <c r="D23" s="17">
        <v>1715.5</v>
      </c>
      <c r="E23" s="17"/>
      <c r="F23" s="17"/>
      <c r="G23" s="17">
        <v>2</v>
      </c>
      <c r="H23" s="17">
        <v>371.3</v>
      </c>
      <c r="I23" s="17">
        <v>2</v>
      </c>
      <c r="J23" s="17">
        <v>818.6</v>
      </c>
      <c r="K23" s="17"/>
      <c r="L23" s="17"/>
      <c r="M23" s="17">
        <v>1</v>
      </c>
      <c r="N23" s="17">
        <v>360.3</v>
      </c>
      <c r="O23" s="17">
        <v>3</v>
      </c>
      <c r="P23" s="17">
        <v>1163.45</v>
      </c>
      <c r="Q23" s="17"/>
      <c r="R23" s="17"/>
      <c r="S23" s="17"/>
      <c r="T23" s="17"/>
      <c r="U23" s="17">
        <v>1</v>
      </c>
      <c r="V23" s="17">
        <v>412.2</v>
      </c>
      <c r="W23" s="17"/>
      <c r="X23" s="17"/>
      <c r="Y23" s="17">
        <v>1</v>
      </c>
      <c r="Z23" s="17">
        <v>749.9</v>
      </c>
      <c r="AA23" s="50">
        <f t="shared" si="4"/>
        <v>14</v>
      </c>
      <c r="AB23" s="50">
        <f t="shared" si="5"/>
        <v>5591.25</v>
      </c>
    </row>
    <row r="24" spans="1:30" x14ac:dyDescent="0.2">
      <c r="A24" s="29"/>
      <c r="B24" s="30" t="s">
        <v>46</v>
      </c>
      <c r="C24" s="8"/>
      <c r="D24" s="8"/>
      <c r="E24" s="8"/>
      <c r="F24" s="8"/>
      <c r="G24" s="8"/>
      <c r="H24" s="8"/>
      <c r="I24" s="8"/>
      <c r="J24" s="8"/>
      <c r="K24" s="4"/>
      <c r="L24" s="4"/>
      <c r="M24" s="4"/>
      <c r="N24" s="4"/>
      <c r="O24" s="4">
        <v>1</v>
      </c>
      <c r="P24" s="4">
        <v>89.17</v>
      </c>
      <c r="Q24" s="4">
        <v>2</v>
      </c>
      <c r="R24" s="4">
        <v>250.28</v>
      </c>
      <c r="S24" s="4">
        <v>2</v>
      </c>
      <c r="T24" s="4">
        <v>679.84</v>
      </c>
      <c r="U24" s="4"/>
      <c r="V24" s="4"/>
      <c r="W24" s="4"/>
      <c r="X24" s="4"/>
      <c r="Y24" s="4"/>
      <c r="Z24" s="4"/>
      <c r="AA24" s="50">
        <f t="shared" si="4"/>
        <v>5</v>
      </c>
      <c r="AB24" s="50">
        <f t="shared" si="5"/>
        <v>1019.29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5</v>
      </c>
      <c r="D25" s="59">
        <f t="shared" si="6"/>
        <v>2162.4</v>
      </c>
      <c r="E25" s="27">
        <f t="shared" si="6"/>
        <v>2</v>
      </c>
      <c r="F25" s="59">
        <f t="shared" si="6"/>
        <v>850.02</v>
      </c>
      <c r="G25" s="27">
        <f t="shared" si="6"/>
        <v>5</v>
      </c>
      <c r="H25" s="59">
        <f t="shared" si="6"/>
        <v>1331.77</v>
      </c>
      <c r="I25" s="27">
        <f t="shared" si="6"/>
        <v>7</v>
      </c>
      <c r="J25" s="59">
        <f t="shared" si="6"/>
        <v>3625.5</v>
      </c>
      <c r="K25" s="64">
        <f t="shared" si="6"/>
        <v>1</v>
      </c>
      <c r="L25" s="72">
        <f t="shared" si="6"/>
        <v>589.4</v>
      </c>
      <c r="M25" s="64">
        <f t="shared" si="6"/>
        <v>3</v>
      </c>
      <c r="N25" s="72">
        <f t="shared" si="6"/>
        <v>1271.3499999999999</v>
      </c>
      <c r="O25" s="64">
        <f t="shared" si="6"/>
        <v>9</v>
      </c>
      <c r="P25" s="72">
        <f t="shared" si="6"/>
        <v>3308.17</v>
      </c>
      <c r="Q25" s="64">
        <f t="shared" si="6"/>
        <v>10</v>
      </c>
      <c r="R25" s="72">
        <f t="shared" si="6"/>
        <v>3231.28</v>
      </c>
      <c r="S25" s="64">
        <f t="shared" si="6"/>
        <v>12</v>
      </c>
      <c r="T25" s="72">
        <f t="shared" si="6"/>
        <v>5758.14</v>
      </c>
      <c r="U25" s="64">
        <f t="shared" si="6"/>
        <v>4</v>
      </c>
      <c r="V25" s="72">
        <f t="shared" si="6"/>
        <v>1743.9</v>
      </c>
      <c r="W25" s="64">
        <f t="shared" si="6"/>
        <v>4</v>
      </c>
      <c r="X25" s="72">
        <f t="shared" si="6"/>
        <v>2107.15</v>
      </c>
      <c r="Y25" s="64">
        <f t="shared" si="6"/>
        <v>3</v>
      </c>
      <c r="Z25" s="72">
        <f t="shared" si="6"/>
        <v>1471.4</v>
      </c>
      <c r="AA25" s="52">
        <f t="shared" si="6"/>
        <v>65</v>
      </c>
      <c r="AB25" s="53">
        <f t="shared" si="6"/>
        <v>27450.480000000003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95</v>
      </c>
      <c r="D27" s="73">
        <f t="shared" si="7"/>
        <v>4915.8099999999995</v>
      </c>
      <c r="E27" s="61">
        <f t="shared" si="7"/>
        <v>67</v>
      </c>
      <c r="F27" s="73">
        <f t="shared" si="7"/>
        <v>3024.7400000000002</v>
      </c>
      <c r="G27" s="61">
        <f t="shared" si="7"/>
        <v>61</v>
      </c>
      <c r="H27" s="73">
        <f t="shared" si="7"/>
        <v>2749.91</v>
      </c>
      <c r="I27" s="61">
        <f t="shared" si="7"/>
        <v>41</v>
      </c>
      <c r="J27" s="73">
        <f t="shared" si="7"/>
        <v>4353.87</v>
      </c>
      <c r="K27" s="61">
        <f t="shared" si="7"/>
        <v>39</v>
      </c>
      <c r="L27" s="73">
        <f t="shared" si="7"/>
        <v>2079.89</v>
      </c>
      <c r="M27" s="61">
        <f t="shared" si="7"/>
        <v>41</v>
      </c>
      <c r="N27" s="73">
        <f t="shared" si="7"/>
        <v>2454.35</v>
      </c>
      <c r="O27" s="61">
        <f t="shared" si="7"/>
        <v>88</v>
      </c>
      <c r="P27" s="73">
        <f t="shared" si="7"/>
        <v>5391.35</v>
      </c>
      <c r="Q27" s="61">
        <f t="shared" si="7"/>
        <v>72</v>
      </c>
      <c r="R27" s="73">
        <f t="shared" si="7"/>
        <v>5295.16</v>
      </c>
      <c r="S27" s="61">
        <f t="shared" si="7"/>
        <v>91</v>
      </c>
      <c r="T27" s="73">
        <f t="shared" si="7"/>
        <v>7886.85</v>
      </c>
      <c r="U27" s="61">
        <f t="shared" si="7"/>
        <v>115</v>
      </c>
      <c r="V27" s="73">
        <f t="shared" si="7"/>
        <v>4506.62</v>
      </c>
      <c r="W27" s="61">
        <f t="shared" si="7"/>
        <v>82</v>
      </c>
      <c r="X27" s="73">
        <f t="shared" si="7"/>
        <v>4518.67</v>
      </c>
      <c r="Y27" s="61">
        <f t="shared" si="7"/>
        <v>82</v>
      </c>
      <c r="Z27" s="73">
        <f t="shared" si="7"/>
        <v>3430.65</v>
      </c>
      <c r="AA27" s="117">
        <f t="shared" si="7"/>
        <v>874</v>
      </c>
      <c r="AB27" s="118">
        <f t="shared" si="7"/>
        <v>50607.87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59465.79</v>
      </c>
      <c r="E29" s="60"/>
      <c r="F29" s="87">
        <v>44404.46</v>
      </c>
      <c r="G29" s="60"/>
      <c r="H29" s="87">
        <v>44162.69</v>
      </c>
      <c r="I29" s="60"/>
      <c r="J29" s="87">
        <v>38740.01</v>
      </c>
      <c r="K29" s="60"/>
      <c r="L29" s="87">
        <v>22752.68</v>
      </c>
      <c r="M29" s="60"/>
      <c r="N29" s="87">
        <v>22862.9</v>
      </c>
      <c r="O29" s="60"/>
      <c r="P29" s="87">
        <v>53800.43</v>
      </c>
      <c r="Q29" s="60"/>
      <c r="R29" s="87">
        <v>49297.68</v>
      </c>
      <c r="S29" s="60"/>
      <c r="T29" s="87">
        <v>53754.38</v>
      </c>
      <c r="U29" s="60"/>
      <c r="V29" s="87">
        <v>72209.13</v>
      </c>
      <c r="W29" s="60"/>
      <c r="X29" s="87">
        <v>61648.56</v>
      </c>
      <c r="Y29" s="60"/>
      <c r="Z29" s="87">
        <v>56661.06</v>
      </c>
      <c r="AA29" s="85"/>
      <c r="AB29" s="58">
        <f>D29+F29+H29+J29+L29+N29+P29+R29+T29+V29+X29+Z29</f>
        <v>579759.77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8.266618504521675E-2</v>
      </c>
      <c r="E30" s="28"/>
      <c r="F30" s="105">
        <f t="shared" ref="F30" si="8">F27/F29</f>
        <v>6.8117932297791714E-2</v>
      </c>
      <c r="G30" s="28"/>
      <c r="H30" s="105">
        <f t="shared" ref="H30" si="9">H27/H29</f>
        <v>6.2267719652041115E-2</v>
      </c>
      <c r="I30" s="28"/>
      <c r="J30" s="105">
        <f t="shared" ref="J30" si="10">J27/J29</f>
        <v>0.11238690955423088</v>
      </c>
      <c r="K30" s="28"/>
      <c r="L30" s="105">
        <f t="shared" ref="L30" si="11">L27/L29</f>
        <v>9.1412967615243562E-2</v>
      </c>
      <c r="M30" s="28"/>
      <c r="N30" s="105">
        <f t="shared" ref="N30" si="12">N27/N29</f>
        <v>0.10735077352391866</v>
      </c>
      <c r="O30" s="28"/>
      <c r="P30" s="105">
        <f t="shared" ref="P30" si="13">P27/P29</f>
        <v>0.10021016560648308</v>
      </c>
      <c r="Q30" s="28"/>
      <c r="R30" s="105">
        <f t="shared" ref="R30" si="14">R27/R29</f>
        <v>0.1074119512317821</v>
      </c>
      <c r="S30" s="28"/>
      <c r="T30" s="105">
        <f t="shared" ref="T30" si="15">T27/T29</f>
        <v>0.14672013703813533</v>
      </c>
      <c r="U30" s="28"/>
      <c r="V30" s="105">
        <f t="shared" ref="V30" si="16">V27/V29</f>
        <v>6.2410667459918148E-2</v>
      </c>
      <c r="W30" s="28"/>
      <c r="X30" s="105">
        <f t="shared" ref="X30" si="17">X27/X29</f>
        <v>7.3297251387542547E-2</v>
      </c>
      <c r="Y30" s="28"/>
      <c r="Z30" s="105">
        <f t="shared" ref="Z30" si="18">Z27/Z29</f>
        <v>6.0546872931780668E-2</v>
      </c>
      <c r="AA30" s="119"/>
      <c r="AB30" s="120">
        <f>AB27/AB29</f>
        <v>8.7291103347857335E-2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33</v>
      </c>
      <c r="D33" s="17">
        <v>1871.75</v>
      </c>
      <c r="E33" s="17">
        <v>48</v>
      </c>
      <c r="F33" s="17">
        <v>2334.65</v>
      </c>
      <c r="G33" s="17">
        <v>50</v>
      </c>
      <c r="H33" s="17">
        <v>1996.68</v>
      </c>
      <c r="I33" s="17">
        <v>68</v>
      </c>
      <c r="J33" s="17">
        <v>3202.55</v>
      </c>
      <c r="K33" s="17">
        <v>51</v>
      </c>
      <c r="L33" s="17">
        <v>2334.4</v>
      </c>
      <c r="M33" s="17">
        <v>38</v>
      </c>
      <c r="N33" s="17">
        <v>2872.3</v>
      </c>
      <c r="O33" s="17">
        <v>49</v>
      </c>
      <c r="P33" s="111">
        <v>2276.15</v>
      </c>
      <c r="Q33" s="17">
        <v>58</v>
      </c>
      <c r="R33" s="111">
        <v>2202.3200000000002</v>
      </c>
      <c r="S33" s="17">
        <v>42</v>
      </c>
      <c r="T33" s="111">
        <v>2230.75</v>
      </c>
      <c r="U33" s="17">
        <v>89</v>
      </c>
      <c r="V33" s="111">
        <v>3929.64</v>
      </c>
      <c r="W33" s="17">
        <v>49</v>
      </c>
      <c r="X33" s="111">
        <v>2852.16</v>
      </c>
      <c r="Y33" s="17">
        <v>61</v>
      </c>
      <c r="Z33" s="111">
        <v>2897.6</v>
      </c>
      <c r="AA33" s="50">
        <f t="shared" ref="AA33:AA34" si="19">C33+E33+G33+I33+K33+M33+O33+Q33+S33+U33+W33+Y33</f>
        <v>636</v>
      </c>
      <c r="AB33" s="113">
        <f t="shared" ref="AB33:AB34" si="20">D33+F33+H33+J33+L33+N33+P33+R33+T33+V33+X33+Z33</f>
        <v>31000.95</v>
      </c>
    </row>
    <row r="34" spans="1:32" x14ac:dyDescent="0.2">
      <c r="A34" s="29"/>
      <c r="B34" s="30" t="s">
        <v>41</v>
      </c>
      <c r="C34" s="95">
        <v>27</v>
      </c>
      <c r="D34" s="95">
        <v>1635.87</v>
      </c>
      <c r="E34" s="95">
        <v>29</v>
      </c>
      <c r="F34" s="95">
        <v>1636.04</v>
      </c>
      <c r="G34" s="95">
        <v>40</v>
      </c>
      <c r="H34" s="95">
        <v>2718.27</v>
      </c>
      <c r="I34" s="95">
        <v>52</v>
      </c>
      <c r="J34" s="95">
        <v>1538.89</v>
      </c>
      <c r="K34" s="95">
        <v>26</v>
      </c>
      <c r="L34" s="95">
        <v>222.78</v>
      </c>
      <c r="M34" s="95">
        <v>35</v>
      </c>
      <c r="N34" s="95">
        <v>1074.02</v>
      </c>
      <c r="O34" s="95">
        <v>52</v>
      </c>
      <c r="P34" s="112">
        <v>1313.4</v>
      </c>
      <c r="Q34" s="95">
        <v>31</v>
      </c>
      <c r="R34" s="112">
        <v>1444.26</v>
      </c>
      <c r="S34" s="95">
        <v>62</v>
      </c>
      <c r="T34" s="112">
        <v>1430</v>
      </c>
      <c r="U34" s="95">
        <v>73</v>
      </c>
      <c r="V34" s="112">
        <v>1855.88</v>
      </c>
      <c r="W34" s="95">
        <v>46</v>
      </c>
      <c r="X34" s="112">
        <v>1133.19</v>
      </c>
      <c r="Y34" s="95">
        <v>81</v>
      </c>
      <c r="Z34" s="112">
        <v>5342.11</v>
      </c>
      <c r="AA34" s="50">
        <f t="shared" si="19"/>
        <v>554</v>
      </c>
      <c r="AB34" s="113">
        <f t="shared" si="20"/>
        <v>21344.71</v>
      </c>
    </row>
    <row r="35" spans="1:32" s="24" customFormat="1" ht="13.5" thickBot="1" x14ac:dyDescent="0.25">
      <c r="A35" s="63" t="s">
        <v>75</v>
      </c>
      <c r="B35" s="63"/>
      <c r="C35" s="65">
        <f t="shared" ref="C35:N35" si="21">C33+C34</f>
        <v>60</v>
      </c>
      <c r="D35" s="114">
        <f t="shared" si="21"/>
        <v>3507.62</v>
      </c>
      <c r="E35" s="65">
        <f t="shared" si="21"/>
        <v>77</v>
      </c>
      <c r="F35" s="114">
        <f t="shared" si="21"/>
        <v>3970.69</v>
      </c>
      <c r="G35" s="65">
        <f t="shared" si="21"/>
        <v>90</v>
      </c>
      <c r="H35" s="114">
        <f t="shared" si="21"/>
        <v>4714.95</v>
      </c>
      <c r="I35" s="65">
        <f t="shared" si="21"/>
        <v>120</v>
      </c>
      <c r="J35" s="114">
        <f t="shared" si="21"/>
        <v>4741.4400000000005</v>
      </c>
      <c r="K35" s="65">
        <f t="shared" si="21"/>
        <v>77</v>
      </c>
      <c r="L35" s="114">
        <f t="shared" si="21"/>
        <v>2557.1800000000003</v>
      </c>
      <c r="M35" s="65">
        <f t="shared" si="21"/>
        <v>73</v>
      </c>
      <c r="N35" s="114">
        <f t="shared" si="21"/>
        <v>3946.32</v>
      </c>
      <c r="O35" s="65">
        <f t="shared" ref="O35:AB35" si="22">SUM(O33:O34)</f>
        <v>101</v>
      </c>
      <c r="P35" s="114">
        <f t="shared" si="22"/>
        <v>3589.55</v>
      </c>
      <c r="Q35" s="65">
        <f t="shared" si="22"/>
        <v>89</v>
      </c>
      <c r="R35" s="114">
        <f t="shared" si="22"/>
        <v>3646.58</v>
      </c>
      <c r="S35" s="65">
        <f t="shared" si="22"/>
        <v>104</v>
      </c>
      <c r="T35" s="114">
        <f t="shared" si="22"/>
        <v>3660.75</v>
      </c>
      <c r="U35" s="65">
        <f t="shared" si="22"/>
        <v>162</v>
      </c>
      <c r="V35" s="114">
        <f t="shared" si="22"/>
        <v>5785.52</v>
      </c>
      <c r="W35" s="65">
        <f t="shared" si="22"/>
        <v>95</v>
      </c>
      <c r="X35" s="114">
        <f t="shared" si="22"/>
        <v>3985.35</v>
      </c>
      <c r="Y35" s="65">
        <f t="shared" si="22"/>
        <v>142</v>
      </c>
      <c r="Z35" s="114">
        <f t="shared" si="22"/>
        <v>8239.7099999999991</v>
      </c>
      <c r="AA35" s="52">
        <f t="shared" si="22"/>
        <v>1190</v>
      </c>
      <c r="AB35" s="53">
        <f t="shared" si="22"/>
        <v>52345.66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6948.3600000000006</v>
      </c>
      <c r="E37" s="71"/>
      <c r="F37" s="110">
        <f>F16+F25+F35-F9</f>
        <v>5846.26</v>
      </c>
      <c r="G37" s="71"/>
      <c r="H37" s="110">
        <f>H16+H25+H34-H9</f>
        <v>4271.9000000000005</v>
      </c>
      <c r="I37" s="71"/>
      <c r="J37" s="110">
        <f>J16+J25+J35-J9</f>
        <v>7784.2300000000014</v>
      </c>
      <c r="K37" s="71"/>
      <c r="L37" s="110">
        <f>L16+L25+L35-L9</f>
        <v>3971.6299999999997</v>
      </c>
      <c r="M37" s="71"/>
      <c r="N37" s="110">
        <f>N16+N25+N35-N9</f>
        <v>5527.48</v>
      </c>
      <c r="O37" s="71"/>
      <c r="P37" s="110">
        <f>P16+P25+P35-P9</f>
        <v>7539.9200000000019</v>
      </c>
      <c r="Q37" s="71"/>
      <c r="R37" s="110">
        <f>R16+R25+R35-R9</f>
        <v>7630.53</v>
      </c>
      <c r="S37" s="71"/>
      <c r="T37" s="110">
        <f>T16+T25+T35-T9</f>
        <v>10013.16</v>
      </c>
      <c r="U37" s="71"/>
      <c r="V37" s="110">
        <f>V16+V25+V35-V9</f>
        <v>8351.4</v>
      </c>
      <c r="W37" s="71"/>
      <c r="X37" s="110">
        <f>X16+X25+X35-X9</f>
        <v>7035.26</v>
      </c>
      <c r="Y37" s="71"/>
      <c r="Z37" s="110">
        <f>Z16+Z25+Z35-Z9</f>
        <v>10281.749999999998</v>
      </c>
      <c r="AA37" s="71"/>
      <c r="AB37" s="110">
        <f>AB16+AB25+AB35-AB9</f>
        <v>87198.56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3" orientation="landscape" r:id="rId1"/>
  <headerFooter alignWithMargins="0">
    <oddFooter>&amp;L&amp;F&amp;RPrepared by Kathy Adair
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40"/>
  <sheetViews>
    <sheetView zoomScaleNormal="100" workbookViewId="0">
      <pane xSplit="2" ySplit="4" topLeftCell="N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8.140625" style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customWidth="1"/>
    <col min="15" max="15" width="6.28515625" style="1" customWidth="1"/>
    <col min="16" max="16" width="8.140625" style="1" customWidth="1"/>
    <col min="17" max="17" width="6.28515625" style="1" customWidth="1"/>
    <col min="18" max="18" width="9.140625" style="1" customWidth="1"/>
    <col min="19" max="19" width="6.140625" style="1" customWidth="1"/>
    <col min="20" max="20" width="9.140625" style="1" customWidth="1"/>
    <col min="21" max="21" width="5.28515625" style="1" customWidth="1"/>
    <col min="22" max="22" width="8.140625" style="1" customWidth="1"/>
    <col min="23" max="23" width="7.28515625" style="1" customWidth="1"/>
    <col min="24" max="24" width="8.140625" style="1" customWidth="1"/>
    <col min="25" max="25" width="6.140625" style="1" customWidth="1"/>
    <col min="26" max="26" width="8.140625" style="1" customWidth="1"/>
    <col min="27" max="27" width="6.28515625" style="3" customWidth="1"/>
    <col min="28" max="28" width="9.140625" style="3"/>
  </cols>
  <sheetData>
    <row r="1" spans="1:28" x14ac:dyDescent="0.2">
      <c r="A1" t="s">
        <v>115</v>
      </c>
      <c r="U1" s="1" t="s">
        <v>32</v>
      </c>
    </row>
    <row r="2" spans="1:28" x14ac:dyDescent="0.2">
      <c r="A2" t="s">
        <v>26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176</v>
      </c>
      <c r="E6" s="8">
        <v>139</v>
      </c>
      <c r="G6" s="8">
        <v>187</v>
      </c>
      <c r="I6" s="8">
        <v>133</v>
      </c>
      <c r="K6" s="8">
        <v>76</v>
      </c>
      <c r="M6" s="8">
        <v>76</v>
      </c>
      <c r="O6" s="8">
        <v>162</v>
      </c>
      <c r="Q6" s="8">
        <v>87</v>
      </c>
      <c r="S6" s="8">
        <v>156</v>
      </c>
      <c r="U6" s="8">
        <v>188</v>
      </c>
      <c r="W6" s="6">
        <v>134</v>
      </c>
      <c r="Y6" s="8">
        <v>167</v>
      </c>
      <c r="AA6" s="49">
        <f>C6+E6+G6+I6+K6+M6+O6+Q6+S6+U6+W6+Y6</f>
        <v>1681</v>
      </c>
      <c r="AB6" s="48"/>
    </row>
    <row r="7" spans="1:28" ht="13.5" thickTop="1" x14ac:dyDescent="0.2">
      <c r="B7" s="23" t="s">
        <v>112</v>
      </c>
      <c r="D7" s="4">
        <v>1816.01</v>
      </c>
      <c r="F7" s="4">
        <v>1389.62</v>
      </c>
      <c r="H7" s="4">
        <v>1819.81</v>
      </c>
      <c r="J7" s="4">
        <v>1223.47</v>
      </c>
      <c r="L7" s="4">
        <v>765.67</v>
      </c>
      <c r="N7" s="4">
        <v>674.39</v>
      </c>
      <c r="P7" s="4">
        <v>1593.89</v>
      </c>
      <c r="R7" s="4">
        <v>911.79</v>
      </c>
      <c r="T7" s="4">
        <v>1558.67</v>
      </c>
      <c r="V7" s="4">
        <v>1961.83</v>
      </c>
      <c r="X7" s="4">
        <v>1308.8499999999999</v>
      </c>
      <c r="Z7" s="4">
        <v>1522.44</v>
      </c>
      <c r="AA7" s="48"/>
      <c r="AB7" s="50">
        <f>D7+F7+H7+J7+L7+N7+P7+R7+T7+V7+X7+Z7</f>
        <v>16546.440000000002</v>
      </c>
    </row>
    <row r="8" spans="1:28" x14ac:dyDescent="0.2">
      <c r="B8" s="23" t="s">
        <v>113</v>
      </c>
      <c r="D8" s="6">
        <v>264</v>
      </c>
      <c r="F8" s="6">
        <v>208.5</v>
      </c>
      <c r="H8" s="6">
        <v>280.5</v>
      </c>
      <c r="J8" s="6">
        <v>199.5</v>
      </c>
      <c r="L8" s="6">
        <v>95.5</v>
      </c>
      <c r="N8" s="6">
        <v>95</v>
      </c>
      <c r="P8" s="6">
        <v>202.5</v>
      </c>
      <c r="R8" s="6">
        <v>108.75</v>
      </c>
      <c r="T8" s="6">
        <v>195</v>
      </c>
      <c r="V8" s="6">
        <v>235</v>
      </c>
      <c r="X8" s="6">
        <v>167.5</v>
      </c>
      <c r="Z8" s="6">
        <v>208.75</v>
      </c>
      <c r="AA8" s="48"/>
      <c r="AB8" s="51">
        <f>D8+F8+H8+J8+L8+N8+P8+R8+T8+V8+X8+Z8</f>
        <v>2260.5</v>
      </c>
    </row>
    <row r="9" spans="1:28" ht="13.5" thickBot="1" x14ac:dyDescent="0.25">
      <c r="A9" s="63" t="s">
        <v>38</v>
      </c>
      <c r="B9" s="131"/>
      <c r="C9" s="9"/>
      <c r="D9" s="59">
        <f>SUM(D7:D8)</f>
        <v>2080.0100000000002</v>
      </c>
      <c r="E9" s="9"/>
      <c r="F9" s="59">
        <f>SUM(F7:F8)</f>
        <v>1598.12</v>
      </c>
      <c r="G9" s="9"/>
      <c r="H9" s="59">
        <f>SUM(H7:H8)</f>
        <v>2100.31</v>
      </c>
      <c r="I9" s="9"/>
      <c r="J9" s="59">
        <f>SUM(J7:J8)</f>
        <v>1422.97</v>
      </c>
      <c r="K9" s="9"/>
      <c r="L9" s="59">
        <f>SUM(L7:L8)</f>
        <v>861.17</v>
      </c>
      <c r="M9" s="9"/>
      <c r="N9" s="59">
        <f>SUM(N7:N8)</f>
        <v>769.39</v>
      </c>
      <c r="O9" s="9"/>
      <c r="P9" s="59">
        <f>SUM(P7:P8)</f>
        <v>1796.39</v>
      </c>
      <c r="Q9" s="9"/>
      <c r="R9" s="59">
        <f>SUM(R7:R8)</f>
        <v>1020.54</v>
      </c>
      <c r="S9" s="9"/>
      <c r="T9" s="59">
        <f>SUM(T7:T8)</f>
        <v>1753.67</v>
      </c>
      <c r="U9" s="9"/>
      <c r="V9" s="59">
        <f>SUM(V7:V8)</f>
        <v>2196.83</v>
      </c>
      <c r="W9" s="9"/>
      <c r="X9" s="59">
        <f>SUM(X7:X8)</f>
        <v>1476.35</v>
      </c>
      <c r="Y9" s="9"/>
      <c r="Z9" s="59">
        <f>SUM(Z7:Z8)</f>
        <v>1731.19</v>
      </c>
      <c r="AA9" s="49"/>
      <c r="AB9" s="57">
        <f>SUM(AB7:AB8)</f>
        <v>18806.940000000002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93</v>
      </c>
      <c r="D12" s="129">
        <v>2317.35</v>
      </c>
      <c r="E12" s="129">
        <v>63</v>
      </c>
      <c r="F12" s="129">
        <v>2055.1799999999998</v>
      </c>
      <c r="G12" s="129">
        <v>104</v>
      </c>
      <c r="H12" s="129">
        <v>2407.37</v>
      </c>
      <c r="I12" s="129">
        <v>64</v>
      </c>
      <c r="J12" s="129">
        <v>1859.55</v>
      </c>
      <c r="K12" s="129">
        <v>36</v>
      </c>
      <c r="L12" s="129">
        <v>1315.78</v>
      </c>
      <c r="M12" s="129">
        <v>41</v>
      </c>
      <c r="N12" s="129">
        <v>967.78</v>
      </c>
      <c r="O12" s="129">
        <v>90</v>
      </c>
      <c r="P12" s="129">
        <v>2690.65</v>
      </c>
      <c r="Q12" s="129">
        <v>43</v>
      </c>
      <c r="R12" s="129">
        <v>1205.3800000000001</v>
      </c>
      <c r="S12" s="129">
        <v>90</v>
      </c>
      <c r="T12" s="129">
        <v>2737.82</v>
      </c>
      <c r="U12" s="129">
        <v>102</v>
      </c>
      <c r="V12" s="129">
        <v>2561.52</v>
      </c>
      <c r="W12" s="129">
        <v>53</v>
      </c>
      <c r="X12" s="129">
        <v>1252.48</v>
      </c>
      <c r="Y12" s="129">
        <v>39</v>
      </c>
      <c r="Z12" s="129">
        <v>1678.33</v>
      </c>
      <c r="AA12" s="50">
        <f t="shared" ref="AA12:AB15" si="0">C12+E12+G12+I12+K12+M12+O12+Q12+S12+U12+W12+Y12</f>
        <v>818</v>
      </c>
      <c r="AB12" s="50">
        <f t="shared" si="0"/>
        <v>23049.190000000002</v>
      </c>
    </row>
    <row r="13" spans="1:28" x14ac:dyDescent="0.2">
      <c r="A13" s="19"/>
      <c r="B13" t="s">
        <v>108</v>
      </c>
      <c r="C13" s="129">
        <v>2</v>
      </c>
      <c r="D13" s="129">
        <v>73.11</v>
      </c>
      <c r="E13" s="129"/>
      <c r="F13" s="129"/>
      <c r="G13" s="129">
        <v>3</v>
      </c>
      <c r="H13" s="129">
        <v>290.2</v>
      </c>
      <c r="I13" s="129"/>
      <c r="J13" s="129"/>
      <c r="K13" s="129">
        <v>2</v>
      </c>
      <c r="L13" s="129">
        <v>227.26</v>
      </c>
      <c r="M13" s="129">
        <v>1</v>
      </c>
      <c r="N13" s="129">
        <v>42.16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>
        <v>3</v>
      </c>
      <c r="Z13" s="129">
        <v>189.45</v>
      </c>
      <c r="AA13" s="50">
        <f t="shared" si="0"/>
        <v>11</v>
      </c>
      <c r="AB13" s="50">
        <f t="shared" si="0"/>
        <v>822.17999999999984</v>
      </c>
    </row>
    <row r="14" spans="1:28" x14ac:dyDescent="0.2">
      <c r="B14" s="18" t="s">
        <v>111</v>
      </c>
      <c r="C14" s="129">
        <v>15</v>
      </c>
      <c r="D14" s="129">
        <v>1746.12</v>
      </c>
      <c r="E14" s="129">
        <v>12</v>
      </c>
      <c r="F14" s="129">
        <v>2414.9899999999998</v>
      </c>
      <c r="G14" s="129">
        <v>17</v>
      </c>
      <c r="H14" s="129">
        <v>3196.3</v>
      </c>
      <c r="I14" s="129">
        <v>11</v>
      </c>
      <c r="J14" s="129">
        <v>2088.1999999999998</v>
      </c>
      <c r="K14" s="129">
        <v>9</v>
      </c>
      <c r="L14" s="129">
        <v>1703.6</v>
      </c>
      <c r="M14" s="129">
        <v>12</v>
      </c>
      <c r="N14" s="129">
        <v>1514.9</v>
      </c>
      <c r="O14" s="129">
        <v>13</v>
      </c>
      <c r="P14" s="129">
        <v>946.2</v>
      </c>
      <c r="Q14" s="129">
        <v>5</v>
      </c>
      <c r="R14" s="129">
        <v>484</v>
      </c>
      <c r="S14" s="129">
        <v>13</v>
      </c>
      <c r="T14" s="129">
        <v>1268.8</v>
      </c>
      <c r="U14" s="129">
        <v>31</v>
      </c>
      <c r="V14" s="129">
        <v>2635</v>
      </c>
      <c r="W14" s="129">
        <v>46</v>
      </c>
      <c r="X14" s="129">
        <v>5671</v>
      </c>
      <c r="Y14" s="129">
        <v>77</v>
      </c>
      <c r="Z14" s="129">
        <v>9487</v>
      </c>
      <c r="AA14" s="50">
        <f t="shared" si="0"/>
        <v>261</v>
      </c>
      <c r="AB14" s="50">
        <f t="shared" si="0"/>
        <v>33156.11</v>
      </c>
    </row>
    <row r="15" spans="1:28" s="29" customFormat="1" x14ac:dyDescent="0.2">
      <c r="A15" s="123"/>
      <c r="B15" s="124" t="s">
        <v>109</v>
      </c>
      <c r="C15" s="130">
        <v>10</v>
      </c>
      <c r="D15" s="130">
        <v>153</v>
      </c>
      <c r="E15" s="130"/>
      <c r="F15" s="130"/>
      <c r="G15" s="130"/>
      <c r="H15" s="130"/>
      <c r="I15" s="130">
        <v>3</v>
      </c>
      <c r="J15" s="130">
        <v>388</v>
      </c>
      <c r="K15" s="130"/>
      <c r="L15" s="130"/>
      <c r="M15" s="130"/>
      <c r="N15" s="130"/>
      <c r="O15" s="130">
        <v>1</v>
      </c>
      <c r="P15" s="130">
        <v>0</v>
      </c>
      <c r="Q15" s="130">
        <v>2</v>
      </c>
      <c r="R15" s="130">
        <v>0</v>
      </c>
      <c r="S15" s="130">
        <v>1</v>
      </c>
      <c r="T15" s="130">
        <v>38</v>
      </c>
      <c r="U15" s="130"/>
      <c r="V15" s="130"/>
      <c r="W15" s="130"/>
      <c r="X15" s="130"/>
      <c r="Y15" s="130"/>
      <c r="Z15" s="130"/>
      <c r="AA15" s="50">
        <f t="shared" si="0"/>
        <v>17</v>
      </c>
      <c r="AB15" s="50">
        <f t="shared" si="0"/>
        <v>579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120</v>
      </c>
      <c r="D16" s="59">
        <f t="shared" si="1"/>
        <v>4289.58</v>
      </c>
      <c r="E16" s="27">
        <f t="shared" si="1"/>
        <v>75</v>
      </c>
      <c r="F16" s="59">
        <f t="shared" si="1"/>
        <v>4470.17</v>
      </c>
      <c r="G16" s="27">
        <f t="shared" si="1"/>
        <v>124</v>
      </c>
      <c r="H16" s="59">
        <f t="shared" si="1"/>
        <v>5893.87</v>
      </c>
      <c r="I16" s="27">
        <f t="shared" si="1"/>
        <v>78</v>
      </c>
      <c r="J16" s="59">
        <f t="shared" si="1"/>
        <v>4335.75</v>
      </c>
      <c r="K16" s="27">
        <f t="shared" si="1"/>
        <v>47</v>
      </c>
      <c r="L16" s="59">
        <f t="shared" si="1"/>
        <v>3246.64</v>
      </c>
      <c r="M16" s="27">
        <f t="shared" si="1"/>
        <v>54</v>
      </c>
      <c r="N16" s="59">
        <f t="shared" si="1"/>
        <v>2524.84</v>
      </c>
      <c r="O16" s="27">
        <f t="shared" si="1"/>
        <v>104</v>
      </c>
      <c r="P16" s="59">
        <f t="shared" si="1"/>
        <v>3636.8500000000004</v>
      </c>
      <c r="Q16" s="27">
        <f t="shared" si="1"/>
        <v>50</v>
      </c>
      <c r="R16" s="59">
        <f t="shared" si="1"/>
        <v>1689.38</v>
      </c>
      <c r="S16" s="27">
        <f t="shared" si="1"/>
        <v>104</v>
      </c>
      <c r="T16" s="59">
        <f t="shared" si="1"/>
        <v>4044.62</v>
      </c>
      <c r="U16" s="27">
        <f t="shared" si="1"/>
        <v>133</v>
      </c>
      <c r="V16" s="59">
        <f t="shared" si="1"/>
        <v>5196.5200000000004</v>
      </c>
      <c r="W16" s="27">
        <f t="shared" si="1"/>
        <v>99</v>
      </c>
      <c r="X16" s="59">
        <f t="shared" si="1"/>
        <v>6923.48</v>
      </c>
      <c r="Y16" s="27">
        <f t="shared" si="1"/>
        <v>119</v>
      </c>
      <c r="Z16" s="59">
        <f t="shared" si="1"/>
        <v>11354.78</v>
      </c>
      <c r="AA16" s="52">
        <f t="shared" si="1"/>
        <v>1107</v>
      </c>
      <c r="AB16" s="53">
        <f t="shared" si="1"/>
        <v>57606.48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3</v>
      </c>
      <c r="D22" s="17">
        <v>1780.49</v>
      </c>
      <c r="E22" s="17">
        <v>2</v>
      </c>
      <c r="F22" s="17">
        <v>907.7</v>
      </c>
      <c r="G22" s="17">
        <v>2</v>
      </c>
      <c r="H22" s="17">
        <v>798.7</v>
      </c>
      <c r="I22" s="17"/>
      <c r="J22" s="17"/>
      <c r="K22" s="17">
        <v>2</v>
      </c>
      <c r="L22" s="17">
        <v>1022.71</v>
      </c>
      <c r="M22" s="17">
        <v>2</v>
      </c>
      <c r="N22" s="17">
        <v>638.72</v>
      </c>
      <c r="O22" s="17">
        <v>4</v>
      </c>
      <c r="P22" s="17">
        <v>1340.35</v>
      </c>
      <c r="Q22" s="17">
        <v>7</v>
      </c>
      <c r="R22" s="17">
        <v>5985.1</v>
      </c>
      <c r="S22" s="17">
        <v>2</v>
      </c>
      <c r="T22" s="17">
        <v>619.54</v>
      </c>
      <c r="U22" s="17">
        <v>4</v>
      </c>
      <c r="V22" s="17">
        <v>3055.81</v>
      </c>
      <c r="W22" s="17">
        <v>1</v>
      </c>
      <c r="X22" s="17">
        <v>788.9</v>
      </c>
      <c r="Y22" s="17"/>
      <c r="Z22" s="17"/>
      <c r="AA22" s="50">
        <f t="shared" ref="AA22:AA24" si="4">C22+E22+G22+I22+K22+M22+O22+Q22+S22+U22+W22+Y22</f>
        <v>29</v>
      </c>
      <c r="AB22" s="50">
        <f t="shared" ref="AB22:AB24" si="5">D22+F22+H22+J22+L22+N22+P22+R22+T22+V22+X22+Z22</f>
        <v>16938.02</v>
      </c>
    </row>
    <row r="23" spans="1:30" x14ac:dyDescent="0.2">
      <c r="B23" s="23" t="s">
        <v>45</v>
      </c>
      <c r="C23" s="17">
        <v>1</v>
      </c>
      <c r="D23" s="17">
        <v>355</v>
      </c>
      <c r="E23" s="17"/>
      <c r="F23" s="17"/>
      <c r="G23" s="17"/>
      <c r="H23" s="17"/>
      <c r="I23" s="17"/>
      <c r="J23" s="17"/>
      <c r="K23" s="17">
        <v>1</v>
      </c>
      <c r="L23" s="17">
        <v>421.3</v>
      </c>
      <c r="M23" s="17"/>
      <c r="N23" s="17"/>
      <c r="O23" s="17">
        <v>2</v>
      </c>
      <c r="P23" s="17">
        <v>308.83999999999997</v>
      </c>
      <c r="Q23" s="17"/>
      <c r="R23" s="17"/>
      <c r="S23" s="17">
        <v>3</v>
      </c>
      <c r="T23" s="17">
        <v>1764.14</v>
      </c>
      <c r="U23" s="17">
        <v>2</v>
      </c>
      <c r="V23" s="17">
        <v>257.75</v>
      </c>
      <c r="W23" s="17">
        <v>1</v>
      </c>
      <c r="X23" s="17">
        <v>413</v>
      </c>
      <c r="Y23" s="17"/>
      <c r="Z23" s="17"/>
      <c r="AA23" s="50">
        <f t="shared" si="4"/>
        <v>10</v>
      </c>
      <c r="AB23" s="50">
        <f t="shared" si="5"/>
        <v>3520.0299999999997</v>
      </c>
    </row>
    <row r="24" spans="1:30" x14ac:dyDescent="0.2">
      <c r="A24" s="29"/>
      <c r="B24" s="30" t="s">
        <v>46</v>
      </c>
      <c r="C24" s="8"/>
      <c r="D24" s="8"/>
      <c r="E24" s="8">
        <v>2</v>
      </c>
      <c r="F24" s="8">
        <v>242.84</v>
      </c>
      <c r="G24" s="8">
        <v>1</v>
      </c>
      <c r="H24" s="8">
        <v>153.41999999999999</v>
      </c>
      <c r="I24" s="8"/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0">
        <f t="shared" si="4"/>
        <v>3</v>
      </c>
      <c r="AB24" s="50">
        <f t="shared" si="5"/>
        <v>396.26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4</v>
      </c>
      <c r="D25" s="59">
        <f t="shared" si="6"/>
        <v>2135.4899999999998</v>
      </c>
      <c r="E25" s="27">
        <f t="shared" si="6"/>
        <v>4</v>
      </c>
      <c r="F25" s="59">
        <f t="shared" si="6"/>
        <v>1150.54</v>
      </c>
      <c r="G25" s="27">
        <f t="shared" si="6"/>
        <v>3</v>
      </c>
      <c r="H25" s="59">
        <f t="shared" si="6"/>
        <v>952.12</v>
      </c>
      <c r="I25" s="27">
        <f t="shared" si="6"/>
        <v>0</v>
      </c>
      <c r="J25" s="59">
        <f t="shared" si="6"/>
        <v>0</v>
      </c>
      <c r="K25" s="64">
        <f t="shared" si="6"/>
        <v>3</v>
      </c>
      <c r="L25" s="72">
        <f t="shared" si="6"/>
        <v>1444.01</v>
      </c>
      <c r="M25" s="64">
        <f t="shared" si="6"/>
        <v>2</v>
      </c>
      <c r="N25" s="72">
        <f t="shared" si="6"/>
        <v>638.72</v>
      </c>
      <c r="O25" s="64">
        <f t="shared" si="6"/>
        <v>6</v>
      </c>
      <c r="P25" s="72">
        <f t="shared" si="6"/>
        <v>1649.1899999999998</v>
      </c>
      <c r="Q25" s="64">
        <f t="shared" si="6"/>
        <v>7</v>
      </c>
      <c r="R25" s="72">
        <f t="shared" si="6"/>
        <v>5985.1</v>
      </c>
      <c r="S25" s="64">
        <f t="shared" si="6"/>
        <v>5</v>
      </c>
      <c r="T25" s="72">
        <f t="shared" si="6"/>
        <v>2383.6800000000003</v>
      </c>
      <c r="U25" s="64">
        <f t="shared" si="6"/>
        <v>6</v>
      </c>
      <c r="V25" s="72">
        <f t="shared" si="6"/>
        <v>3313.56</v>
      </c>
      <c r="W25" s="64">
        <f t="shared" si="6"/>
        <v>2</v>
      </c>
      <c r="X25" s="72">
        <f t="shared" si="6"/>
        <v>1201.9000000000001</v>
      </c>
      <c r="Y25" s="64">
        <f t="shared" si="6"/>
        <v>0</v>
      </c>
      <c r="Z25" s="72">
        <f t="shared" si="6"/>
        <v>0</v>
      </c>
      <c r="AA25" s="52">
        <f t="shared" si="6"/>
        <v>42</v>
      </c>
      <c r="AB25" s="53">
        <f t="shared" si="6"/>
        <v>20854.309999999998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124</v>
      </c>
      <c r="D27" s="73">
        <f t="shared" si="7"/>
        <v>6425.07</v>
      </c>
      <c r="E27" s="61">
        <f t="shared" si="7"/>
        <v>79</v>
      </c>
      <c r="F27" s="73">
        <f t="shared" si="7"/>
        <v>5620.71</v>
      </c>
      <c r="G27" s="61">
        <f t="shared" si="7"/>
        <v>127</v>
      </c>
      <c r="H27" s="73">
        <f t="shared" si="7"/>
        <v>6845.99</v>
      </c>
      <c r="I27" s="61">
        <f t="shared" si="7"/>
        <v>78</v>
      </c>
      <c r="J27" s="73">
        <f t="shared" si="7"/>
        <v>4335.75</v>
      </c>
      <c r="K27" s="61">
        <f t="shared" si="7"/>
        <v>50</v>
      </c>
      <c r="L27" s="73">
        <f t="shared" si="7"/>
        <v>4690.6499999999996</v>
      </c>
      <c r="M27" s="61">
        <f t="shared" si="7"/>
        <v>56</v>
      </c>
      <c r="N27" s="73">
        <f t="shared" si="7"/>
        <v>3163.5600000000004</v>
      </c>
      <c r="O27" s="61">
        <f t="shared" si="7"/>
        <v>110</v>
      </c>
      <c r="P27" s="73">
        <f t="shared" si="7"/>
        <v>5286.04</v>
      </c>
      <c r="Q27" s="61">
        <f t="shared" si="7"/>
        <v>57</v>
      </c>
      <c r="R27" s="73">
        <f t="shared" si="7"/>
        <v>7674.4800000000005</v>
      </c>
      <c r="S27" s="61">
        <f t="shared" si="7"/>
        <v>109</v>
      </c>
      <c r="T27" s="73">
        <f t="shared" si="7"/>
        <v>6428.3</v>
      </c>
      <c r="U27" s="61">
        <f t="shared" si="7"/>
        <v>139</v>
      </c>
      <c r="V27" s="73">
        <f t="shared" si="7"/>
        <v>8510.08</v>
      </c>
      <c r="W27" s="61">
        <f t="shared" si="7"/>
        <v>101</v>
      </c>
      <c r="X27" s="73">
        <f t="shared" si="7"/>
        <v>8125.3799999999992</v>
      </c>
      <c r="Y27" s="61">
        <f t="shared" si="7"/>
        <v>119</v>
      </c>
      <c r="Z27" s="73">
        <f t="shared" si="7"/>
        <v>11354.78</v>
      </c>
      <c r="AA27" s="117">
        <f t="shared" si="7"/>
        <v>1149</v>
      </c>
      <c r="AB27" s="118">
        <f t="shared" si="7"/>
        <v>78460.790000000008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63522.17</v>
      </c>
      <c r="E29" s="60"/>
      <c r="F29" s="87">
        <v>51799.35</v>
      </c>
      <c r="G29" s="60"/>
      <c r="H29" s="87">
        <v>74584.210000000006</v>
      </c>
      <c r="I29" s="60"/>
      <c r="J29" s="87">
        <v>47091.44</v>
      </c>
      <c r="K29" s="60"/>
      <c r="L29" s="87">
        <v>35654.17</v>
      </c>
      <c r="M29" s="60"/>
      <c r="N29" s="87">
        <v>29527.39</v>
      </c>
      <c r="O29" s="60"/>
      <c r="P29" s="87">
        <v>76646.929999999993</v>
      </c>
      <c r="Q29" s="60"/>
      <c r="R29" s="87">
        <v>41197.199999999997</v>
      </c>
      <c r="S29" s="60"/>
      <c r="T29" s="87">
        <v>81412.3</v>
      </c>
      <c r="U29" s="60"/>
      <c r="V29" s="87">
        <v>89440.98</v>
      </c>
      <c r="W29" s="60"/>
      <c r="X29" s="87">
        <v>55608.93</v>
      </c>
      <c r="Y29" s="60"/>
      <c r="Z29" s="87">
        <v>50713.15</v>
      </c>
      <c r="AA29" s="85"/>
      <c r="AB29" s="58">
        <f>D29+F29+H29+J29+L29+N29+P29+R29+T29+V29+X29+Z29</f>
        <v>697198.22000000009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0.10114689092013072</v>
      </c>
      <c r="E30" s="28"/>
      <c r="F30" s="105">
        <f t="shared" ref="F30" si="8">F27/F29</f>
        <v>0.10850927666080752</v>
      </c>
      <c r="G30" s="28"/>
      <c r="H30" s="105">
        <f t="shared" ref="H30" si="9">H27/H29</f>
        <v>9.1788731153685202E-2</v>
      </c>
      <c r="I30" s="28"/>
      <c r="J30" s="105">
        <f t="shared" ref="J30" si="10">J27/J29</f>
        <v>9.2070873177800466E-2</v>
      </c>
      <c r="K30" s="28"/>
      <c r="L30" s="105">
        <f t="shared" ref="L30" si="11">L27/L29</f>
        <v>0.13155964645930615</v>
      </c>
      <c r="M30" s="28"/>
      <c r="N30" s="105">
        <f t="shared" ref="N30" si="12">N27/N29</f>
        <v>0.10713984541132827</v>
      </c>
      <c r="O30" s="28"/>
      <c r="P30" s="105">
        <f t="shared" ref="P30" si="13">P27/P29</f>
        <v>6.8966102099588339E-2</v>
      </c>
      <c r="Q30" s="28"/>
      <c r="R30" s="105">
        <f t="shared" ref="R30" si="14">R27/R29</f>
        <v>0.18628644665171423</v>
      </c>
      <c r="S30" s="28"/>
      <c r="T30" s="105">
        <f t="shared" ref="T30" si="15">T27/T29</f>
        <v>7.8959813197760048E-2</v>
      </c>
      <c r="U30" s="28"/>
      <c r="V30" s="105">
        <f t="shared" ref="V30" si="16">V27/V29</f>
        <v>9.514743689078542E-2</v>
      </c>
      <c r="W30" s="28"/>
      <c r="X30" s="105">
        <f t="shared" ref="X30" si="17">X27/X29</f>
        <v>0.14611646007215026</v>
      </c>
      <c r="Y30" s="28"/>
      <c r="Z30" s="105">
        <f t="shared" ref="Z30" si="18">Z27/Z29</f>
        <v>0.22390208456780933</v>
      </c>
      <c r="AA30" s="119"/>
      <c r="AB30" s="120">
        <f>AB27/AB29</f>
        <v>0.11253727813590803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22</v>
      </c>
      <c r="D33" s="17">
        <v>614.91999999999996</v>
      </c>
      <c r="E33" s="17">
        <v>24</v>
      </c>
      <c r="F33" s="17">
        <v>640.94000000000005</v>
      </c>
      <c r="G33" s="17">
        <v>41</v>
      </c>
      <c r="H33" s="17">
        <v>938.88</v>
      </c>
      <c r="I33" s="17">
        <v>32</v>
      </c>
      <c r="J33" s="17">
        <v>1062.46</v>
      </c>
      <c r="K33" s="17">
        <v>33</v>
      </c>
      <c r="L33" s="17">
        <v>613.9</v>
      </c>
      <c r="M33" s="95">
        <v>77</v>
      </c>
      <c r="N33" s="95">
        <v>1912.46</v>
      </c>
      <c r="O33" s="17">
        <v>75</v>
      </c>
      <c r="P33" s="111">
        <v>1892.3</v>
      </c>
      <c r="Q33" s="17">
        <v>33</v>
      </c>
      <c r="R33" s="111">
        <v>495.88</v>
      </c>
      <c r="S33" s="17">
        <v>16</v>
      </c>
      <c r="T33" s="111">
        <v>373.84</v>
      </c>
      <c r="U33" s="17">
        <v>82</v>
      </c>
      <c r="V33" s="111">
        <v>6027</v>
      </c>
      <c r="W33" s="17">
        <v>9</v>
      </c>
      <c r="X33" s="111">
        <v>280</v>
      </c>
      <c r="Y33" s="17">
        <v>21</v>
      </c>
      <c r="Z33" s="111">
        <v>562.89</v>
      </c>
      <c r="AA33" s="50">
        <f t="shared" ref="AA33:AA34" si="19">C33+E33+G33+I33+K33+M33+O33+Q33+S33+U33+W33+Y33</f>
        <v>465</v>
      </c>
      <c r="AB33" s="113">
        <f t="shared" ref="AB33:AB34" si="20">D33+F33+H33+J33+L33+N33+P33+R33+T33+V33+X33+Z33</f>
        <v>15415.47</v>
      </c>
    </row>
    <row r="34" spans="1:32" x14ac:dyDescent="0.2">
      <c r="A34" s="29"/>
      <c r="B34" s="30" t="s">
        <v>41</v>
      </c>
      <c r="C34" s="95">
        <v>51</v>
      </c>
      <c r="D34" s="95">
        <v>2010.33</v>
      </c>
      <c r="E34" s="95">
        <v>49</v>
      </c>
      <c r="F34" s="95">
        <v>2588.88</v>
      </c>
      <c r="G34" s="95">
        <v>41</v>
      </c>
      <c r="H34" s="95">
        <v>570.83000000000004</v>
      </c>
      <c r="I34" s="95">
        <v>37</v>
      </c>
      <c r="J34" s="95">
        <v>812.63</v>
      </c>
      <c r="K34" s="95">
        <v>34</v>
      </c>
      <c r="L34" s="95">
        <v>635.9</v>
      </c>
      <c r="M34" s="95">
        <v>43</v>
      </c>
      <c r="N34" s="95">
        <v>1252.0899999999999</v>
      </c>
      <c r="O34" s="95">
        <v>27</v>
      </c>
      <c r="P34" s="112">
        <v>775.14</v>
      </c>
      <c r="Q34" s="95">
        <v>53</v>
      </c>
      <c r="R34" s="112">
        <v>1908.3</v>
      </c>
      <c r="S34" s="95">
        <v>21</v>
      </c>
      <c r="T34" s="112">
        <v>845.21</v>
      </c>
      <c r="U34" s="95">
        <v>38</v>
      </c>
      <c r="V34" s="112">
        <v>668.23</v>
      </c>
      <c r="W34" s="95">
        <v>39</v>
      </c>
      <c r="X34" s="112">
        <v>1555.72</v>
      </c>
      <c r="Y34" s="95">
        <v>35</v>
      </c>
      <c r="Z34" s="112">
        <v>1044.05</v>
      </c>
      <c r="AA34" s="50">
        <f t="shared" si="19"/>
        <v>468</v>
      </c>
      <c r="AB34" s="113">
        <f t="shared" si="20"/>
        <v>14667.309999999996</v>
      </c>
    </row>
    <row r="35" spans="1:32" s="24" customFormat="1" ht="13.5" thickBot="1" x14ac:dyDescent="0.25">
      <c r="A35" s="63" t="s">
        <v>75</v>
      </c>
      <c r="B35" s="63"/>
      <c r="C35" s="65">
        <f t="shared" ref="C35:N35" si="21">C33+C34</f>
        <v>73</v>
      </c>
      <c r="D35" s="114">
        <f t="shared" si="21"/>
        <v>2625.25</v>
      </c>
      <c r="E35" s="65">
        <f t="shared" si="21"/>
        <v>73</v>
      </c>
      <c r="F35" s="114">
        <f t="shared" si="21"/>
        <v>3229.82</v>
      </c>
      <c r="G35" s="65">
        <f t="shared" si="21"/>
        <v>82</v>
      </c>
      <c r="H35" s="114">
        <f t="shared" si="21"/>
        <v>1509.71</v>
      </c>
      <c r="I35" s="65">
        <f t="shared" si="21"/>
        <v>69</v>
      </c>
      <c r="J35" s="114">
        <f t="shared" si="21"/>
        <v>1875.0900000000001</v>
      </c>
      <c r="K35" s="65">
        <f t="shared" si="21"/>
        <v>67</v>
      </c>
      <c r="L35" s="114">
        <f t="shared" si="21"/>
        <v>1249.8</v>
      </c>
      <c r="M35" s="65">
        <f t="shared" si="21"/>
        <v>120</v>
      </c>
      <c r="N35" s="114">
        <f t="shared" si="21"/>
        <v>3164.55</v>
      </c>
      <c r="O35" s="65">
        <f t="shared" ref="O35:AB35" si="22">SUM(O33:O34)</f>
        <v>102</v>
      </c>
      <c r="P35" s="114">
        <f t="shared" si="22"/>
        <v>2667.44</v>
      </c>
      <c r="Q35" s="65">
        <f t="shared" si="22"/>
        <v>86</v>
      </c>
      <c r="R35" s="114">
        <f t="shared" si="22"/>
        <v>2404.1799999999998</v>
      </c>
      <c r="S35" s="65">
        <f t="shared" si="22"/>
        <v>37</v>
      </c>
      <c r="T35" s="114">
        <f t="shared" si="22"/>
        <v>1219.05</v>
      </c>
      <c r="U35" s="65">
        <f t="shared" si="22"/>
        <v>120</v>
      </c>
      <c r="V35" s="114">
        <f t="shared" si="22"/>
        <v>6695.23</v>
      </c>
      <c r="W35" s="65">
        <f t="shared" si="22"/>
        <v>48</v>
      </c>
      <c r="X35" s="114">
        <f t="shared" si="22"/>
        <v>1835.72</v>
      </c>
      <c r="Y35" s="65">
        <f t="shared" si="22"/>
        <v>56</v>
      </c>
      <c r="Z35" s="114">
        <f t="shared" si="22"/>
        <v>1606.94</v>
      </c>
      <c r="AA35" s="52">
        <f t="shared" si="22"/>
        <v>933</v>
      </c>
      <c r="AB35" s="53">
        <f t="shared" si="22"/>
        <v>30082.779999999995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6970.3099999999995</v>
      </c>
      <c r="E37" s="71"/>
      <c r="F37" s="110">
        <f>F16+F25+F35-F9</f>
        <v>7252.4100000000008</v>
      </c>
      <c r="G37" s="71"/>
      <c r="H37" s="110">
        <f>H16+H25+H34-H9</f>
        <v>5316.51</v>
      </c>
      <c r="I37" s="71"/>
      <c r="J37" s="110">
        <f>J16+J25+J35-J9</f>
        <v>4787.87</v>
      </c>
      <c r="K37" s="71"/>
      <c r="L37" s="110">
        <f>L16+L25+L35-L9</f>
        <v>5079.28</v>
      </c>
      <c r="M37" s="71"/>
      <c r="N37" s="110">
        <f>N16+N25+N35-N9</f>
        <v>5558.72</v>
      </c>
      <c r="O37" s="71"/>
      <c r="P37" s="110">
        <f>P16+P25+P35-P9</f>
        <v>6157.0899999999992</v>
      </c>
      <c r="Q37" s="71"/>
      <c r="R37" s="110">
        <f>R16+R25+R35-R9</f>
        <v>9058.119999999999</v>
      </c>
      <c r="S37" s="71"/>
      <c r="T37" s="110">
        <f>T16+T25+T35-T9</f>
        <v>5893.68</v>
      </c>
      <c r="U37" s="71"/>
      <c r="V37" s="110">
        <f>V16+V25+V35-V9</f>
        <v>13008.48</v>
      </c>
      <c r="W37" s="71"/>
      <c r="X37" s="110">
        <f>X16+X25+X35-X9</f>
        <v>8484.7499999999982</v>
      </c>
      <c r="Y37" s="71"/>
      <c r="Z37" s="110">
        <f>Z16+Z25+Z35-Z9</f>
        <v>11230.53</v>
      </c>
      <c r="AA37" s="71"/>
      <c r="AB37" s="110">
        <f>AB16+AB25+AB35-AB9</f>
        <v>89736.63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48" orientation="landscape" r:id="rId1"/>
  <headerFooter alignWithMargins="0">
    <oddFooter>&amp;L&amp;F&amp;RPrepared by Kathy Adair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F40"/>
  <sheetViews>
    <sheetView zoomScaleNormal="100" workbookViewId="0">
      <pane xSplit="2" ySplit="4" topLeftCell="N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customWidth="1"/>
    <col min="7" max="7" width="5.7109375" style="1" customWidth="1"/>
    <col min="8" max="8" width="9.140625" style="1" customWidth="1"/>
    <col min="9" max="9" width="5.7109375" style="1" customWidth="1"/>
    <col min="10" max="10" width="9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customWidth="1"/>
    <col min="15" max="15" width="6.28515625" style="1" customWidth="1"/>
    <col min="16" max="16" width="9.140625" style="1" customWidth="1"/>
    <col min="17" max="17" width="6.28515625" style="1" customWidth="1"/>
    <col min="18" max="18" width="9.140625" style="1" customWidth="1"/>
    <col min="19" max="19" width="6.140625" style="1" customWidth="1"/>
    <col min="20" max="20" width="9.140625" style="1" customWidth="1"/>
    <col min="21" max="21" width="4" style="1" customWidth="1"/>
    <col min="22" max="22" width="9.140625" style="1" customWidth="1"/>
    <col min="23" max="23" width="7.28515625" style="1" customWidth="1"/>
    <col min="24" max="24" width="9.140625" style="1" customWidth="1"/>
    <col min="25" max="25" width="6.140625" style="1" customWidth="1"/>
    <col min="26" max="26" width="9.140625" style="1" customWidth="1"/>
    <col min="27" max="27" width="6.28515625" style="3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115</v>
      </c>
    </row>
    <row r="2" spans="1:28" x14ac:dyDescent="0.2">
      <c r="A2" t="s">
        <v>27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721</v>
      </c>
      <c r="E6" s="8">
        <v>534</v>
      </c>
      <c r="G6" s="8">
        <v>311</v>
      </c>
      <c r="I6" s="8">
        <v>251</v>
      </c>
      <c r="K6" s="8">
        <v>177</v>
      </c>
      <c r="M6" s="8">
        <v>96</v>
      </c>
      <c r="O6" s="8">
        <v>242</v>
      </c>
      <c r="Q6" s="8">
        <v>295</v>
      </c>
      <c r="S6" s="8">
        <v>336</v>
      </c>
      <c r="U6" s="8">
        <v>328</v>
      </c>
      <c r="W6" s="6">
        <v>482</v>
      </c>
      <c r="Y6" s="8">
        <v>430</v>
      </c>
      <c r="AA6" s="49">
        <f>C6+E6+G6+I6+K6+M6+O6+Q6+S6+U6+W6+Y6</f>
        <v>4203</v>
      </c>
      <c r="AB6" s="48"/>
    </row>
    <row r="7" spans="1:28" ht="13.5" thickTop="1" x14ac:dyDescent="0.2">
      <c r="B7" s="23" t="s">
        <v>112</v>
      </c>
      <c r="D7" s="4">
        <v>10772.22</v>
      </c>
      <c r="F7" s="4">
        <v>7374.43</v>
      </c>
      <c r="H7" s="4">
        <v>2946.3</v>
      </c>
      <c r="J7" s="4">
        <v>2293.69</v>
      </c>
      <c r="L7" s="4">
        <v>1876.74</v>
      </c>
      <c r="N7" s="4">
        <v>941.52</v>
      </c>
      <c r="P7" s="4">
        <v>2347.69</v>
      </c>
      <c r="R7" s="4">
        <v>2914.15</v>
      </c>
      <c r="T7" s="4">
        <v>3261.01</v>
      </c>
      <c r="V7" s="4">
        <v>3100.33</v>
      </c>
      <c r="X7" s="4">
        <v>4937.63</v>
      </c>
      <c r="Z7" s="4">
        <v>4255.79</v>
      </c>
      <c r="AA7" s="48"/>
      <c r="AB7" s="50">
        <f>D7+F7+H7+J7+L7+N7+P7+R7+T7+V7+X7+Z7</f>
        <v>47021.5</v>
      </c>
    </row>
    <row r="8" spans="1:28" x14ac:dyDescent="0.2">
      <c r="B8" s="23" t="s">
        <v>113</v>
      </c>
      <c r="D8" s="6">
        <v>1081.5</v>
      </c>
      <c r="F8" s="6">
        <v>801</v>
      </c>
      <c r="H8" s="6">
        <v>466.5</v>
      </c>
      <c r="J8" s="6">
        <v>376.5</v>
      </c>
      <c r="L8" s="6">
        <v>224.5</v>
      </c>
      <c r="N8" s="6">
        <v>120</v>
      </c>
      <c r="P8" s="6">
        <v>302.5</v>
      </c>
      <c r="R8" s="6">
        <v>368.75</v>
      </c>
      <c r="T8" s="6">
        <v>420</v>
      </c>
      <c r="V8" s="6">
        <v>412.5</v>
      </c>
      <c r="X8" s="6">
        <v>602.5</v>
      </c>
      <c r="Z8" s="6">
        <v>537</v>
      </c>
      <c r="AA8" s="48"/>
      <c r="AB8" s="51">
        <f>D8+F8+H8+J8+L8+N8+P8+R8+T8+V8+X8+Z8</f>
        <v>5713.25</v>
      </c>
    </row>
    <row r="9" spans="1:28" ht="13.5" thickBot="1" x14ac:dyDescent="0.25">
      <c r="A9" s="63" t="s">
        <v>38</v>
      </c>
      <c r="B9" s="131"/>
      <c r="C9" s="9"/>
      <c r="D9" s="59">
        <f>SUM(D7:D8)</f>
        <v>11853.72</v>
      </c>
      <c r="E9" s="9"/>
      <c r="F9" s="59">
        <f>SUM(F7:F8)</f>
        <v>8175.43</v>
      </c>
      <c r="G9" s="9"/>
      <c r="H9" s="59">
        <f>SUM(H7:H8)</f>
        <v>3412.8</v>
      </c>
      <c r="I9" s="9"/>
      <c r="J9" s="59">
        <f>SUM(J7:J8)</f>
        <v>2670.19</v>
      </c>
      <c r="K9" s="9"/>
      <c r="L9" s="59">
        <f>SUM(L7:L8)</f>
        <v>2101.2399999999998</v>
      </c>
      <c r="M9" s="9"/>
      <c r="N9" s="59">
        <f>SUM(N7:N8)</f>
        <v>1061.52</v>
      </c>
      <c r="O9" s="9"/>
      <c r="P9" s="59">
        <f>SUM(P7:P8)</f>
        <v>2650.19</v>
      </c>
      <c r="Q9" s="9"/>
      <c r="R9" s="59">
        <f>SUM(R7:R8)</f>
        <v>3282.9</v>
      </c>
      <c r="S9" s="9"/>
      <c r="T9" s="59">
        <f>SUM(T7:T8)</f>
        <v>3681.01</v>
      </c>
      <c r="U9" s="9"/>
      <c r="V9" s="59">
        <f>SUM(V7:V8)</f>
        <v>3512.83</v>
      </c>
      <c r="W9" s="9"/>
      <c r="X9" s="59">
        <f>SUM(X7:X8)</f>
        <v>5540.13</v>
      </c>
      <c r="Y9" s="9"/>
      <c r="Z9" s="59">
        <f>SUM(Z7:Z8)</f>
        <v>4792.79</v>
      </c>
      <c r="AA9" s="49"/>
      <c r="AB9" s="57">
        <f>SUM(AB7:AB8)</f>
        <v>52734.75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429</v>
      </c>
      <c r="D12" s="129">
        <v>12742.22</v>
      </c>
      <c r="E12" s="129">
        <v>315</v>
      </c>
      <c r="F12" s="129">
        <v>9073</v>
      </c>
      <c r="G12" s="129">
        <v>116</v>
      </c>
      <c r="H12" s="129">
        <v>2607.63</v>
      </c>
      <c r="I12" s="129">
        <v>93</v>
      </c>
      <c r="J12" s="129">
        <v>2208.79</v>
      </c>
      <c r="K12" s="129">
        <v>66</v>
      </c>
      <c r="L12" s="129">
        <v>1919.1</v>
      </c>
      <c r="M12" s="129">
        <v>46</v>
      </c>
      <c r="N12" s="129">
        <v>1062.01</v>
      </c>
      <c r="O12" s="129">
        <v>127</v>
      </c>
      <c r="P12" s="129">
        <v>3089.01</v>
      </c>
      <c r="Q12" s="129">
        <v>153</v>
      </c>
      <c r="R12" s="129">
        <v>3881.9</v>
      </c>
      <c r="S12" s="129">
        <v>130</v>
      </c>
      <c r="T12" s="129">
        <v>3206.41</v>
      </c>
      <c r="U12" s="129">
        <v>161</v>
      </c>
      <c r="V12" s="129">
        <v>5128.96</v>
      </c>
      <c r="W12" s="129">
        <v>213</v>
      </c>
      <c r="X12" s="129">
        <v>4942.51</v>
      </c>
      <c r="Y12" s="129">
        <v>179</v>
      </c>
      <c r="Z12" s="129">
        <v>4490.22</v>
      </c>
      <c r="AA12" s="50">
        <f t="shared" ref="AA12:AB15" si="0">C12+E12+G12+I12+K12+M12+O12+Q12+S12+U12+W12+Y12</f>
        <v>2028</v>
      </c>
      <c r="AB12" s="50">
        <f t="shared" si="0"/>
        <v>54351.760000000009</v>
      </c>
    </row>
    <row r="13" spans="1:28" x14ac:dyDescent="0.2">
      <c r="A13" s="19"/>
      <c r="B13" t="s">
        <v>108</v>
      </c>
      <c r="C13" s="129">
        <v>26</v>
      </c>
      <c r="D13" s="129">
        <v>2283.77</v>
      </c>
      <c r="E13" s="129">
        <v>14</v>
      </c>
      <c r="F13" s="129">
        <v>392.04</v>
      </c>
      <c r="G13" s="129">
        <v>3</v>
      </c>
      <c r="H13" s="129">
        <v>130.32</v>
      </c>
      <c r="I13" s="129">
        <v>3</v>
      </c>
      <c r="J13" s="129">
        <v>-8.81</v>
      </c>
      <c r="K13" s="129">
        <v>3</v>
      </c>
      <c r="L13" s="129">
        <v>68.39</v>
      </c>
      <c r="M13" s="129">
        <v>2</v>
      </c>
      <c r="N13" s="129">
        <v>13.76</v>
      </c>
      <c r="O13" s="129"/>
      <c r="P13" s="129"/>
      <c r="Q13" s="129">
        <v>3</v>
      </c>
      <c r="R13" s="129">
        <v>28.39</v>
      </c>
      <c r="S13" s="129">
        <v>4</v>
      </c>
      <c r="T13" s="129">
        <v>30.27</v>
      </c>
      <c r="U13" s="129">
        <v>2</v>
      </c>
      <c r="V13" s="129">
        <v>81.63</v>
      </c>
      <c r="W13" s="129">
        <v>7</v>
      </c>
      <c r="X13" s="129">
        <v>332.44</v>
      </c>
      <c r="Y13" s="129">
        <v>8</v>
      </c>
      <c r="Z13" s="129">
        <v>212.65</v>
      </c>
      <c r="AA13" s="50">
        <f t="shared" si="0"/>
        <v>75</v>
      </c>
      <c r="AB13" s="50">
        <f t="shared" si="0"/>
        <v>3564.8500000000004</v>
      </c>
    </row>
    <row r="14" spans="1:28" x14ac:dyDescent="0.2">
      <c r="B14" s="18" t="s">
        <v>111</v>
      </c>
      <c r="C14" s="129">
        <v>70</v>
      </c>
      <c r="D14" s="129">
        <v>6964.11</v>
      </c>
      <c r="E14" s="129">
        <v>38</v>
      </c>
      <c r="F14" s="129">
        <v>3188.99</v>
      </c>
      <c r="G14" s="129">
        <v>18</v>
      </c>
      <c r="H14" s="129">
        <v>2210.9899999999998</v>
      </c>
      <c r="I14" s="129">
        <v>36</v>
      </c>
      <c r="J14" s="129">
        <v>4849.96</v>
      </c>
      <c r="K14" s="129">
        <v>19</v>
      </c>
      <c r="L14" s="129">
        <v>2103.9</v>
      </c>
      <c r="M14" s="129">
        <v>6</v>
      </c>
      <c r="N14" s="129">
        <v>849.4</v>
      </c>
      <c r="O14" s="129">
        <v>19</v>
      </c>
      <c r="P14" s="129">
        <v>2341.4</v>
      </c>
      <c r="Q14" s="129">
        <v>8</v>
      </c>
      <c r="R14" s="129">
        <v>1230.5</v>
      </c>
      <c r="S14" s="129">
        <v>23</v>
      </c>
      <c r="T14" s="129">
        <v>2200.8000000000002</v>
      </c>
      <c r="U14" s="129">
        <v>36</v>
      </c>
      <c r="V14" s="129">
        <v>3999</v>
      </c>
      <c r="W14" s="129">
        <v>47</v>
      </c>
      <c r="X14" s="129">
        <v>3947</v>
      </c>
      <c r="Y14" s="129">
        <v>20</v>
      </c>
      <c r="Z14" s="129">
        <v>1962</v>
      </c>
      <c r="AA14" s="50">
        <f t="shared" si="0"/>
        <v>340</v>
      </c>
      <c r="AB14" s="50">
        <f t="shared" si="0"/>
        <v>35848.050000000003</v>
      </c>
    </row>
    <row r="15" spans="1:28" s="29" customFormat="1" x14ac:dyDescent="0.2">
      <c r="A15" s="123"/>
      <c r="B15" s="124" t="s">
        <v>109</v>
      </c>
      <c r="C15" s="130"/>
      <c r="D15" s="130"/>
      <c r="E15" s="130">
        <v>1</v>
      </c>
      <c r="F15" s="130">
        <v>146</v>
      </c>
      <c r="G15" s="130">
        <v>2</v>
      </c>
      <c r="H15" s="130">
        <v>0</v>
      </c>
      <c r="I15" s="130">
        <v>1</v>
      </c>
      <c r="J15" s="130">
        <v>80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50">
        <f t="shared" si="0"/>
        <v>4</v>
      </c>
      <c r="AB15" s="50">
        <f t="shared" si="0"/>
        <v>226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525</v>
      </c>
      <c r="D16" s="59">
        <f t="shared" si="1"/>
        <v>21990.1</v>
      </c>
      <c r="E16" s="27">
        <f t="shared" si="1"/>
        <v>368</v>
      </c>
      <c r="F16" s="59">
        <f t="shared" si="1"/>
        <v>12800.03</v>
      </c>
      <c r="G16" s="27">
        <f t="shared" si="1"/>
        <v>139</v>
      </c>
      <c r="H16" s="59">
        <f t="shared" si="1"/>
        <v>4948.9400000000005</v>
      </c>
      <c r="I16" s="27">
        <f t="shared" si="1"/>
        <v>133</v>
      </c>
      <c r="J16" s="59">
        <f t="shared" si="1"/>
        <v>7129.9400000000005</v>
      </c>
      <c r="K16" s="27">
        <f t="shared" si="1"/>
        <v>88</v>
      </c>
      <c r="L16" s="59">
        <f t="shared" si="1"/>
        <v>4091.3900000000003</v>
      </c>
      <c r="M16" s="27">
        <f t="shared" si="1"/>
        <v>54</v>
      </c>
      <c r="N16" s="59">
        <f t="shared" si="1"/>
        <v>1925.17</v>
      </c>
      <c r="O16" s="27">
        <f t="shared" si="1"/>
        <v>146</v>
      </c>
      <c r="P16" s="59">
        <f t="shared" si="1"/>
        <v>5430.41</v>
      </c>
      <c r="Q16" s="27">
        <f t="shared" si="1"/>
        <v>164</v>
      </c>
      <c r="R16" s="59">
        <f t="shared" si="1"/>
        <v>5140.79</v>
      </c>
      <c r="S16" s="27">
        <f t="shared" si="1"/>
        <v>157</v>
      </c>
      <c r="T16" s="59">
        <f t="shared" si="1"/>
        <v>5437.48</v>
      </c>
      <c r="U16" s="27">
        <f t="shared" si="1"/>
        <v>199</v>
      </c>
      <c r="V16" s="59">
        <f t="shared" si="1"/>
        <v>9209.59</v>
      </c>
      <c r="W16" s="27">
        <f t="shared" si="1"/>
        <v>267</v>
      </c>
      <c r="X16" s="59">
        <f t="shared" si="1"/>
        <v>9221.9500000000007</v>
      </c>
      <c r="Y16" s="27">
        <f t="shared" si="1"/>
        <v>207</v>
      </c>
      <c r="Z16" s="59">
        <f t="shared" si="1"/>
        <v>6664.87</v>
      </c>
      <c r="AA16" s="52">
        <f t="shared" si="1"/>
        <v>2447</v>
      </c>
      <c r="AB16" s="53">
        <f t="shared" si="1"/>
        <v>93990.66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>
        <v>1</v>
      </c>
      <c r="J20" s="4">
        <v>336.91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1</v>
      </c>
      <c r="AB20" s="50">
        <f t="shared" si="3"/>
        <v>336.91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7</v>
      </c>
      <c r="D22" s="17">
        <v>3384.84</v>
      </c>
      <c r="E22" s="17">
        <v>10</v>
      </c>
      <c r="F22" s="17">
        <v>5058.79</v>
      </c>
      <c r="G22" s="17">
        <v>12</v>
      </c>
      <c r="H22" s="17">
        <v>5579.05</v>
      </c>
      <c r="I22" s="17">
        <v>9</v>
      </c>
      <c r="J22" s="17">
        <v>3244.44</v>
      </c>
      <c r="K22" s="17">
        <v>11</v>
      </c>
      <c r="L22" s="17">
        <v>5613.28</v>
      </c>
      <c r="M22" s="17">
        <v>6</v>
      </c>
      <c r="N22" s="17">
        <v>1778.64</v>
      </c>
      <c r="O22" s="17">
        <v>10</v>
      </c>
      <c r="P22" s="17">
        <v>3752.05</v>
      </c>
      <c r="Q22" s="17">
        <v>15</v>
      </c>
      <c r="R22" s="17">
        <v>5884.64</v>
      </c>
      <c r="S22" s="17">
        <v>13</v>
      </c>
      <c r="T22" s="17">
        <v>4786.17</v>
      </c>
      <c r="U22" s="17">
        <v>8</v>
      </c>
      <c r="V22" s="17">
        <v>2832.75</v>
      </c>
      <c r="W22" s="17">
        <v>10</v>
      </c>
      <c r="X22" s="17">
        <v>6089.22</v>
      </c>
      <c r="Y22" s="17">
        <v>6</v>
      </c>
      <c r="Z22" s="17">
        <v>2393.41</v>
      </c>
      <c r="AA22" s="50">
        <f t="shared" ref="AA22:AA24" si="4">C22+E22+G22+I22+K22+M22+O22+Q22+S22+U22+W22+Y22</f>
        <v>117</v>
      </c>
      <c r="AB22" s="50">
        <f t="shared" ref="AB22:AB24" si="5">D22+F22+H22+J22+L22+N22+P22+R22+T22+V22+X22+Z22</f>
        <v>50397.279999999999</v>
      </c>
    </row>
    <row r="23" spans="1:30" x14ac:dyDescent="0.2">
      <c r="B23" s="23" t="s">
        <v>45</v>
      </c>
      <c r="C23" s="17">
        <v>2</v>
      </c>
      <c r="D23" s="17">
        <v>1863.5</v>
      </c>
      <c r="E23" s="17">
        <v>3</v>
      </c>
      <c r="F23" s="17">
        <v>1088.0999999999999</v>
      </c>
      <c r="G23" s="17">
        <v>2</v>
      </c>
      <c r="H23" s="17">
        <v>1702.73</v>
      </c>
      <c r="I23" s="17">
        <v>1</v>
      </c>
      <c r="J23" s="17">
        <v>277.60000000000002</v>
      </c>
      <c r="K23" s="17">
        <v>6</v>
      </c>
      <c r="L23" s="17">
        <v>2862.92</v>
      </c>
      <c r="M23" s="17">
        <v>2</v>
      </c>
      <c r="N23" s="17">
        <v>663.48</v>
      </c>
      <c r="O23" s="17"/>
      <c r="P23" s="17"/>
      <c r="Q23" s="17"/>
      <c r="R23" s="17"/>
      <c r="S23" s="17">
        <v>5</v>
      </c>
      <c r="T23" s="17">
        <v>2261.62</v>
      </c>
      <c r="U23" s="17">
        <v>3</v>
      </c>
      <c r="V23" s="17">
        <v>1701.92</v>
      </c>
      <c r="W23" s="17"/>
      <c r="X23" s="17"/>
      <c r="Y23" s="17">
        <v>2</v>
      </c>
      <c r="Z23" s="4">
        <v>793</v>
      </c>
      <c r="AA23" s="50">
        <f t="shared" si="4"/>
        <v>26</v>
      </c>
      <c r="AB23" s="50">
        <f t="shared" si="5"/>
        <v>13214.87</v>
      </c>
    </row>
    <row r="24" spans="1:30" x14ac:dyDescent="0.2">
      <c r="A24" s="29"/>
      <c r="B24" s="30" t="s">
        <v>46</v>
      </c>
      <c r="C24" s="8">
        <v>1</v>
      </c>
      <c r="D24" s="8">
        <v>137.41999999999999</v>
      </c>
      <c r="E24" s="8"/>
      <c r="F24" s="8"/>
      <c r="G24" s="8">
        <v>2</v>
      </c>
      <c r="H24" s="8">
        <v>160.84</v>
      </c>
      <c r="I24" s="8"/>
      <c r="J24" s="8"/>
      <c r="K24" s="4"/>
      <c r="L24" s="4"/>
      <c r="M24" s="4"/>
      <c r="N24" s="4"/>
      <c r="O24" s="4">
        <v>2</v>
      </c>
      <c r="P24" s="4">
        <v>1024.04</v>
      </c>
      <c r="Q24" s="4"/>
      <c r="R24" s="4"/>
      <c r="S24" s="4">
        <v>1</v>
      </c>
      <c r="T24" s="4">
        <v>114.17</v>
      </c>
      <c r="U24" s="4"/>
      <c r="V24" s="4"/>
      <c r="W24" s="4"/>
      <c r="X24" s="4"/>
      <c r="Y24" s="4">
        <v>1</v>
      </c>
      <c r="Z24" s="4">
        <v>114.17</v>
      </c>
      <c r="AA24" s="50">
        <f t="shared" si="4"/>
        <v>7</v>
      </c>
      <c r="AB24" s="50">
        <f t="shared" si="5"/>
        <v>1550.64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10</v>
      </c>
      <c r="D25" s="59">
        <f t="shared" si="6"/>
        <v>5385.76</v>
      </c>
      <c r="E25" s="27">
        <f t="shared" si="6"/>
        <v>13</v>
      </c>
      <c r="F25" s="59">
        <f t="shared" si="6"/>
        <v>6146.8899999999994</v>
      </c>
      <c r="G25" s="27">
        <f t="shared" si="6"/>
        <v>16</v>
      </c>
      <c r="H25" s="59">
        <f t="shared" si="6"/>
        <v>7442.6200000000008</v>
      </c>
      <c r="I25" s="27">
        <f t="shared" si="6"/>
        <v>11</v>
      </c>
      <c r="J25" s="59">
        <f t="shared" si="6"/>
        <v>3858.95</v>
      </c>
      <c r="K25" s="64">
        <f t="shared" si="6"/>
        <v>17</v>
      </c>
      <c r="L25" s="72">
        <f t="shared" si="6"/>
        <v>8476.2000000000007</v>
      </c>
      <c r="M25" s="64">
        <f t="shared" si="6"/>
        <v>8</v>
      </c>
      <c r="N25" s="72">
        <f t="shared" si="6"/>
        <v>2442.12</v>
      </c>
      <c r="O25" s="64">
        <f t="shared" si="6"/>
        <v>12</v>
      </c>
      <c r="P25" s="72">
        <f t="shared" si="6"/>
        <v>4776.09</v>
      </c>
      <c r="Q25" s="64">
        <f t="shared" si="6"/>
        <v>15</v>
      </c>
      <c r="R25" s="72">
        <f t="shared" si="6"/>
        <v>5884.64</v>
      </c>
      <c r="S25" s="64">
        <f t="shared" si="6"/>
        <v>19</v>
      </c>
      <c r="T25" s="72">
        <f t="shared" si="6"/>
        <v>7161.96</v>
      </c>
      <c r="U25" s="64">
        <f t="shared" si="6"/>
        <v>11</v>
      </c>
      <c r="V25" s="72">
        <f t="shared" si="6"/>
        <v>4534.67</v>
      </c>
      <c r="W25" s="64">
        <f t="shared" si="6"/>
        <v>10</v>
      </c>
      <c r="X25" s="72">
        <f t="shared" si="6"/>
        <v>6089.22</v>
      </c>
      <c r="Y25" s="64">
        <f t="shared" si="6"/>
        <v>9</v>
      </c>
      <c r="Z25" s="72">
        <f t="shared" si="6"/>
        <v>3300.58</v>
      </c>
      <c r="AA25" s="52">
        <f t="shared" si="6"/>
        <v>151</v>
      </c>
      <c r="AB25" s="53">
        <f t="shared" si="6"/>
        <v>65499.700000000004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535</v>
      </c>
      <c r="D27" s="73">
        <f t="shared" si="7"/>
        <v>27375.86</v>
      </c>
      <c r="E27" s="61">
        <f t="shared" si="7"/>
        <v>381</v>
      </c>
      <c r="F27" s="73">
        <f t="shared" si="7"/>
        <v>18946.919999999998</v>
      </c>
      <c r="G27" s="61">
        <f t="shared" si="7"/>
        <v>155</v>
      </c>
      <c r="H27" s="73">
        <f t="shared" si="7"/>
        <v>12391.560000000001</v>
      </c>
      <c r="I27" s="61">
        <f t="shared" si="7"/>
        <v>144</v>
      </c>
      <c r="J27" s="73">
        <f t="shared" si="7"/>
        <v>10988.89</v>
      </c>
      <c r="K27" s="61">
        <f t="shared" si="7"/>
        <v>105</v>
      </c>
      <c r="L27" s="73">
        <f t="shared" si="7"/>
        <v>12567.59</v>
      </c>
      <c r="M27" s="61">
        <f t="shared" si="7"/>
        <v>62</v>
      </c>
      <c r="N27" s="73">
        <f t="shared" si="7"/>
        <v>4367.29</v>
      </c>
      <c r="O27" s="61">
        <f t="shared" si="7"/>
        <v>158</v>
      </c>
      <c r="P27" s="73">
        <f t="shared" si="7"/>
        <v>10206.5</v>
      </c>
      <c r="Q27" s="61">
        <f t="shared" si="7"/>
        <v>179</v>
      </c>
      <c r="R27" s="73">
        <f t="shared" si="7"/>
        <v>11025.43</v>
      </c>
      <c r="S27" s="61">
        <f t="shared" si="7"/>
        <v>176</v>
      </c>
      <c r="T27" s="73">
        <f t="shared" si="7"/>
        <v>12599.439999999999</v>
      </c>
      <c r="U27" s="61">
        <f t="shared" si="7"/>
        <v>210</v>
      </c>
      <c r="V27" s="73">
        <f t="shared" si="7"/>
        <v>13744.26</v>
      </c>
      <c r="W27" s="61">
        <f t="shared" si="7"/>
        <v>277</v>
      </c>
      <c r="X27" s="73">
        <f t="shared" si="7"/>
        <v>15311.170000000002</v>
      </c>
      <c r="Y27" s="61">
        <f t="shared" si="7"/>
        <v>216</v>
      </c>
      <c r="Z27" s="73">
        <f t="shared" si="7"/>
        <v>9965.4500000000007</v>
      </c>
      <c r="AA27" s="117">
        <f t="shared" si="7"/>
        <v>2598</v>
      </c>
      <c r="AB27" s="118">
        <f t="shared" si="7"/>
        <v>159490.36000000002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349850.78</v>
      </c>
      <c r="E29" s="60"/>
      <c r="F29" s="87">
        <v>249744.69</v>
      </c>
      <c r="G29" s="60"/>
      <c r="H29" s="87">
        <v>103668.54</v>
      </c>
      <c r="I29" s="60"/>
      <c r="J29" s="87">
        <v>92392.34</v>
      </c>
      <c r="K29" s="60"/>
      <c r="L29" s="87">
        <v>65229.59</v>
      </c>
      <c r="M29" s="60"/>
      <c r="N29" s="87">
        <v>43586.99</v>
      </c>
      <c r="O29" s="60"/>
      <c r="P29" s="87">
        <v>92969.61</v>
      </c>
      <c r="Q29" s="60"/>
      <c r="R29" s="87">
        <v>112199.74</v>
      </c>
      <c r="S29" s="60"/>
      <c r="T29" s="87">
        <v>126502.43</v>
      </c>
      <c r="U29" s="60"/>
      <c r="V29" s="87">
        <v>127185.58</v>
      </c>
      <c r="W29" s="60"/>
      <c r="X29" s="87">
        <v>184571.45</v>
      </c>
      <c r="Y29" s="60"/>
      <c r="Z29" s="87">
        <v>160041.42000000001</v>
      </c>
      <c r="AA29" s="85"/>
      <c r="AB29" s="58">
        <f>D29+F29+H29+J29+L29+N29+P29+R29+T29+V29+X29+Z29</f>
        <v>1707943.16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7.8250104230152065E-2</v>
      </c>
      <c r="E30" s="28"/>
      <c r="F30" s="105">
        <f t="shared" ref="F30" si="8">F27/F29</f>
        <v>7.5865156532457192E-2</v>
      </c>
      <c r="G30" s="28"/>
      <c r="H30" s="105">
        <f t="shared" ref="H30" si="9">H27/H29</f>
        <v>0.11953057311311611</v>
      </c>
      <c r="I30" s="28"/>
      <c r="J30" s="105">
        <f t="shared" ref="J30" si="10">J27/J29</f>
        <v>0.11893724090113963</v>
      </c>
      <c r="K30" s="28"/>
      <c r="L30" s="105">
        <f t="shared" ref="L30" si="11">L27/L29</f>
        <v>0.19266700894486691</v>
      </c>
      <c r="M30" s="28"/>
      <c r="N30" s="105">
        <f t="shared" ref="N30" si="12">N27/N29</f>
        <v>0.10019710009798796</v>
      </c>
      <c r="O30" s="28"/>
      <c r="P30" s="105">
        <f t="shared" ref="P30" si="13">P27/P29</f>
        <v>0.10978318614007308</v>
      </c>
      <c r="Q30" s="28"/>
      <c r="R30" s="105">
        <f t="shared" ref="R30" si="14">R27/R29</f>
        <v>9.8266092238716421E-2</v>
      </c>
      <c r="S30" s="28"/>
      <c r="T30" s="105">
        <f t="shared" ref="T30" si="15">T27/T29</f>
        <v>9.9598402971389555E-2</v>
      </c>
      <c r="U30" s="28"/>
      <c r="V30" s="105">
        <f t="shared" ref="V30" si="16">V27/V29</f>
        <v>0.10806460921120147</v>
      </c>
      <c r="W30" s="28"/>
      <c r="X30" s="105">
        <f t="shared" ref="X30" si="17">X27/X29</f>
        <v>8.2955245786929671E-2</v>
      </c>
      <c r="Y30" s="28"/>
      <c r="Z30" s="105">
        <f t="shared" ref="Z30" si="18">Z27/Z29</f>
        <v>6.2267942886285316E-2</v>
      </c>
      <c r="AA30" s="119"/>
      <c r="AB30" s="120">
        <f>AB27/AB29</f>
        <v>9.338153852848359E-2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67</v>
      </c>
      <c r="D33" s="17">
        <v>2520.92</v>
      </c>
      <c r="E33" s="17">
        <v>121</v>
      </c>
      <c r="F33" s="17">
        <v>5802.24</v>
      </c>
      <c r="G33" s="17">
        <v>64</v>
      </c>
      <c r="H33" s="17">
        <v>1953.82</v>
      </c>
      <c r="I33" s="17">
        <v>143</v>
      </c>
      <c r="J33" s="17">
        <v>8380.32</v>
      </c>
      <c r="K33" s="17">
        <v>83</v>
      </c>
      <c r="L33" s="17">
        <v>3272.74</v>
      </c>
      <c r="M33" s="17">
        <v>42</v>
      </c>
      <c r="N33" s="17">
        <v>1989.69</v>
      </c>
      <c r="O33" s="17">
        <v>56</v>
      </c>
      <c r="P33" s="111">
        <v>2529.21</v>
      </c>
      <c r="Q33" s="17">
        <v>67</v>
      </c>
      <c r="R33" s="111">
        <v>2400.2600000000002</v>
      </c>
      <c r="S33" s="17">
        <v>162</v>
      </c>
      <c r="T33" s="111">
        <v>4520.05</v>
      </c>
      <c r="U33" s="17">
        <v>206</v>
      </c>
      <c r="V33" s="111">
        <v>6177.48</v>
      </c>
      <c r="W33" s="17">
        <v>64</v>
      </c>
      <c r="X33" s="111">
        <v>2559.4</v>
      </c>
      <c r="Y33" s="17">
        <v>99</v>
      </c>
      <c r="Z33" s="111">
        <v>4945.54</v>
      </c>
      <c r="AA33" s="50">
        <f t="shared" ref="AA33:AA34" si="19">C33+E33+G33+I33+K33+M33+O33+Q33+S33+U33+W33+Y33</f>
        <v>1174</v>
      </c>
      <c r="AB33" s="113">
        <f t="shared" ref="AB33:AB34" si="20">D33+F33+H33+J33+L33+N33+P33+R33+T33+V33+X33+Z33</f>
        <v>47051.67</v>
      </c>
    </row>
    <row r="34" spans="1:32" x14ac:dyDescent="0.2">
      <c r="A34" s="29"/>
      <c r="B34" s="30" t="s">
        <v>41</v>
      </c>
      <c r="C34" s="95">
        <v>91</v>
      </c>
      <c r="D34" s="95">
        <v>4357.6099999999997</v>
      </c>
      <c r="E34" s="95">
        <v>293</v>
      </c>
      <c r="F34" s="95">
        <v>4818.8500000000004</v>
      </c>
      <c r="G34" s="95">
        <v>93</v>
      </c>
      <c r="H34" s="95">
        <v>1443.43</v>
      </c>
      <c r="I34" s="95">
        <v>64</v>
      </c>
      <c r="J34" s="95">
        <v>1945.87</v>
      </c>
      <c r="K34" s="95">
        <v>63</v>
      </c>
      <c r="L34" s="95">
        <v>1006.7</v>
      </c>
      <c r="M34" s="95">
        <v>22</v>
      </c>
      <c r="N34" s="95">
        <v>518.35</v>
      </c>
      <c r="O34" s="95">
        <v>53</v>
      </c>
      <c r="P34" s="112">
        <v>1827.62</v>
      </c>
      <c r="Q34" s="95">
        <v>47</v>
      </c>
      <c r="R34" s="112">
        <v>1373.87</v>
      </c>
      <c r="S34" s="95">
        <v>70</v>
      </c>
      <c r="T34" s="112">
        <v>1744.94</v>
      </c>
      <c r="U34" s="95">
        <v>140</v>
      </c>
      <c r="V34" s="112">
        <v>2983.85</v>
      </c>
      <c r="W34" s="95">
        <v>189</v>
      </c>
      <c r="X34" s="112">
        <v>2316.54</v>
      </c>
      <c r="Y34" s="95">
        <v>68</v>
      </c>
      <c r="Z34" s="112">
        <v>3588.15</v>
      </c>
      <c r="AA34" s="50">
        <f t="shared" si="19"/>
        <v>1193</v>
      </c>
      <c r="AB34" s="113">
        <f t="shared" si="20"/>
        <v>27925.78</v>
      </c>
    </row>
    <row r="35" spans="1:32" s="24" customFormat="1" ht="13.5" thickBot="1" x14ac:dyDescent="0.25">
      <c r="A35" s="63" t="s">
        <v>75</v>
      </c>
      <c r="B35" s="63"/>
      <c r="C35" s="65">
        <f t="shared" ref="C35:N35" si="21">C33+C34</f>
        <v>158</v>
      </c>
      <c r="D35" s="114">
        <f t="shared" si="21"/>
        <v>6878.53</v>
      </c>
      <c r="E35" s="65">
        <f t="shared" si="21"/>
        <v>414</v>
      </c>
      <c r="F35" s="114">
        <f t="shared" si="21"/>
        <v>10621.09</v>
      </c>
      <c r="G35" s="65">
        <f t="shared" si="21"/>
        <v>157</v>
      </c>
      <c r="H35" s="114">
        <f t="shared" si="21"/>
        <v>3397.25</v>
      </c>
      <c r="I35" s="65">
        <f t="shared" si="21"/>
        <v>207</v>
      </c>
      <c r="J35" s="114">
        <f t="shared" si="21"/>
        <v>10326.189999999999</v>
      </c>
      <c r="K35" s="65">
        <f t="shared" si="21"/>
        <v>146</v>
      </c>
      <c r="L35" s="114">
        <f t="shared" si="21"/>
        <v>4279.4399999999996</v>
      </c>
      <c r="M35" s="65">
        <f t="shared" si="21"/>
        <v>64</v>
      </c>
      <c r="N35" s="114">
        <f t="shared" si="21"/>
        <v>2508.04</v>
      </c>
      <c r="O35" s="65">
        <f t="shared" ref="O35:AB35" si="22">SUM(O33:O34)</f>
        <v>109</v>
      </c>
      <c r="P35" s="114">
        <f t="shared" si="22"/>
        <v>4356.83</v>
      </c>
      <c r="Q35" s="65">
        <f t="shared" si="22"/>
        <v>114</v>
      </c>
      <c r="R35" s="114">
        <f t="shared" si="22"/>
        <v>3774.13</v>
      </c>
      <c r="S35" s="65">
        <f t="shared" si="22"/>
        <v>232</v>
      </c>
      <c r="T35" s="114">
        <f t="shared" si="22"/>
        <v>6264.99</v>
      </c>
      <c r="U35" s="65">
        <f t="shared" si="22"/>
        <v>346</v>
      </c>
      <c r="V35" s="114">
        <f t="shared" si="22"/>
        <v>9161.33</v>
      </c>
      <c r="W35" s="65">
        <f t="shared" si="22"/>
        <v>253</v>
      </c>
      <c r="X35" s="114">
        <f t="shared" si="22"/>
        <v>4875.9400000000005</v>
      </c>
      <c r="Y35" s="65">
        <f t="shared" si="22"/>
        <v>167</v>
      </c>
      <c r="Z35" s="114">
        <f t="shared" si="22"/>
        <v>8533.69</v>
      </c>
      <c r="AA35" s="52">
        <f t="shared" si="22"/>
        <v>2367</v>
      </c>
      <c r="AB35" s="53">
        <f t="shared" si="22"/>
        <v>74977.45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22400.67</v>
      </c>
      <c r="E37" s="71"/>
      <c r="F37" s="110">
        <f>F16+F25+F35-F9</f>
        <v>21392.579999999998</v>
      </c>
      <c r="G37" s="71"/>
      <c r="H37" s="110">
        <f>H16+H25+H34-H9</f>
        <v>10422.190000000002</v>
      </c>
      <c r="I37" s="71"/>
      <c r="J37" s="110">
        <f>J16+J25+J35-J9</f>
        <v>18644.89</v>
      </c>
      <c r="K37" s="71"/>
      <c r="L37" s="110">
        <f>L16+L25+L35-L9</f>
        <v>14745.789999999999</v>
      </c>
      <c r="M37" s="71"/>
      <c r="N37" s="110">
        <f>N16+N25+N35-N9</f>
        <v>5813.8099999999995</v>
      </c>
      <c r="O37" s="71"/>
      <c r="P37" s="110">
        <f>P16+P25+P35-P9</f>
        <v>11913.14</v>
      </c>
      <c r="Q37" s="71"/>
      <c r="R37" s="110">
        <f>R16+R25+R35-R9</f>
        <v>11516.660000000002</v>
      </c>
      <c r="S37" s="71"/>
      <c r="T37" s="110">
        <f>T16+T25+T35-T9</f>
        <v>15183.42</v>
      </c>
      <c r="U37" s="71"/>
      <c r="V37" s="110">
        <f>V16+V25+V35-V9</f>
        <v>19392.760000000002</v>
      </c>
      <c r="W37" s="71"/>
      <c r="X37" s="110">
        <f>X16+X25+X35-X9</f>
        <v>14646.98</v>
      </c>
      <c r="Y37" s="71"/>
      <c r="Z37" s="110">
        <f>Z16+Z25+Z35-Z9</f>
        <v>13706.349999999999</v>
      </c>
      <c r="AA37" s="71"/>
      <c r="AB37" s="110">
        <f>AB16+AB25+AB35-AB9</f>
        <v>181733.06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0" orientation="landscape" r:id="rId1"/>
  <headerFooter alignWithMargins="0">
    <oddFooter>&amp;L&amp;F&amp;RPrepared by Kathy Adair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F40"/>
  <sheetViews>
    <sheetView zoomScaleNormal="100" workbookViewId="0">
      <pane xSplit="2" ySplit="4" topLeftCell="O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customWidth="1"/>
    <col min="7" max="7" width="5.7109375" style="1" customWidth="1"/>
    <col min="8" max="8" width="9.140625" style="1" customWidth="1"/>
    <col min="9" max="9" width="5.7109375" style="1" customWidth="1"/>
    <col min="10" max="10" width="9.140625" style="1" customWidth="1"/>
    <col min="11" max="11" width="5.7109375" style="1" customWidth="1"/>
    <col min="12" max="12" width="9.140625" style="1" customWidth="1"/>
    <col min="13" max="13" width="5.7109375" style="1" customWidth="1"/>
    <col min="14" max="14" width="9.140625" style="1" bestFit="1" customWidth="1"/>
    <col min="15" max="15" width="6.28515625" style="1" customWidth="1"/>
    <col min="16" max="16" width="9.140625" style="1" customWidth="1"/>
    <col min="17" max="17" width="6.28515625" style="1" customWidth="1"/>
    <col min="18" max="18" width="9.140625" style="1" customWidth="1"/>
    <col min="19" max="19" width="6.140625" style="1" customWidth="1"/>
    <col min="20" max="20" width="9.140625" style="1" customWidth="1"/>
    <col min="21" max="21" width="5.28515625" style="1" customWidth="1"/>
    <col min="22" max="22" width="9.140625" style="1" customWidth="1"/>
    <col min="23" max="23" width="7.28515625" style="1" customWidth="1"/>
    <col min="24" max="24" width="9.140625" style="1" customWidth="1"/>
    <col min="25" max="25" width="6.140625" style="1" customWidth="1"/>
    <col min="26" max="26" width="9.140625" style="1" customWidth="1"/>
    <col min="27" max="27" width="6.28515625" style="3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115</v>
      </c>
    </row>
    <row r="2" spans="1:28" x14ac:dyDescent="0.2">
      <c r="A2" t="s">
        <v>28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393</v>
      </c>
      <c r="E6" s="8">
        <v>383</v>
      </c>
      <c r="G6" s="8">
        <v>366</v>
      </c>
      <c r="I6" s="8">
        <v>422</v>
      </c>
      <c r="K6" s="8">
        <v>356</v>
      </c>
      <c r="M6" s="8">
        <v>302</v>
      </c>
      <c r="O6" s="8">
        <v>401</v>
      </c>
      <c r="Q6" s="8">
        <v>407</v>
      </c>
      <c r="S6" s="8">
        <v>511</v>
      </c>
      <c r="U6" s="8">
        <v>507</v>
      </c>
      <c r="W6" s="6">
        <v>487</v>
      </c>
      <c r="Y6" s="8">
        <v>314</v>
      </c>
      <c r="AA6" s="49">
        <f>C6+E6+G6+I6+K6+M6+O6+Q6+S6+U6+W6+Y6</f>
        <v>4849</v>
      </c>
      <c r="AB6" s="48"/>
    </row>
    <row r="7" spans="1:28" ht="13.5" thickTop="1" x14ac:dyDescent="0.2">
      <c r="B7" s="23" t="s">
        <v>112</v>
      </c>
      <c r="D7" s="4">
        <v>3847.04</v>
      </c>
      <c r="F7" s="4">
        <v>3710.32</v>
      </c>
      <c r="H7" s="4">
        <v>3563.73</v>
      </c>
      <c r="J7" s="4">
        <v>4111.21</v>
      </c>
      <c r="L7" s="4">
        <v>3620.55</v>
      </c>
      <c r="N7" s="4">
        <v>2913.11</v>
      </c>
      <c r="P7" s="4">
        <v>4054.59</v>
      </c>
      <c r="R7" s="4">
        <v>4163.8</v>
      </c>
      <c r="T7" s="4">
        <v>5167.08</v>
      </c>
      <c r="V7" s="4">
        <v>5245.12</v>
      </c>
      <c r="X7" s="4">
        <v>5137.99</v>
      </c>
      <c r="Z7" s="4">
        <v>3156.17</v>
      </c>
      <c r="AA7" s="48"/>
      <c r="AB7" s="50">
        <f>D7+F7+H7+J7+L7+N7+P7+R7+T7+V7+X7+Z7</f>
        <v>48690.71</v>
      </c>
    </row>
    <row r="8" spans="1:28" x14ac:dyDescent="0.2">
      <c r="B8" s="23" t="s">
        <v>113</v>
      </c>
      <c r="D8" s="6">
        <v>589.5</v>
      </c>
      <c r="F8" s="6">
        <v>574.5</v>
      </c>
      <c r="H8" s="6">
        <v>549</v>
      </c>
      <c r="J8" s="6">
        <v>633</v>
      </c>
      <c r="L8" s="6">
        <v>451.25</v>
      </c>
      <c r="N8" s="6">
        <v>377.5</v>
      </c>
      <c r="P8" s="6">
        <v>501.25</v>
      </c>
      <c r="R8" s="6">
        <v>508.75</v>
      </c>
      <c r="T8" s="6">
        <v>638.75</v>
      </c>
      <c r="V8" s="6">
        <v>636.25</v>
      </c>
      <c r="X8" s="6">
        <v>608.75</v>
      </c>
      <c r="Z8" s="6">
        <v>391.5</v>
      </c>
      <c r="AA8" s="48"/>
      <c r="AB8" s="51">
        <f>D8+F8+H8+J8+L8+N8+P8+R8+T8+V8+X8+Z8</f>
        <v>6460</v>
      </c>
    </row>
    <row r="9" spans="1:28" ht="13.5" thickBot="1" x14ac:dyDescent="0.25">
      <c r="A9" s="63" t="s">
        <v>38</v>
      </c>
      <c r="B9" s="131"/>
      <c r="C9" s="9"/>
      <c r="D9" s="59">
        <f>SUM(D7:D8)</f>
        <v>4436.54</v>
      </c>
      <c r="E9" s="9"/>
      <c r="F9" s="59">
        <f>SUM(F7:F8)</f>
        <v>4284.82</v>
      </c>
      <c r="G9" s="9"/>
      <c r="H9" s="59">
        <f>SUM(H7:H8)</f>
        <v>4112.7299999999996</v>
      </c>
      <c r="I9" s="9"/>
      <c r="J9" s="59">
        <f>SUM(J7:J8)</f>
        <v>4744.21</v>
      </c>
      <c r="K9" s="9"/>
      <c r="L9" s="59">
        <f>SUM(L7:L8)</f>
        <v>4071.8</v>
      </c>
      <c r="M9" s="9"/>
      <c r="N9" s="59">
        <f>SUM(N7:N8)</f>
        <v>3290.61</v>
      </c>
      <c r="O9" s="9"/>
      <c r="P9" s="59">
        <f>SUM(P7:P8)</f>
        <v>4555.84</v>
      </c>
      <c r="Q9" s="9"/>
      <c r="R9" s="59">
        <f>SUM(R7:R8)</f>
        <v>4672.55</v>
      </c>
      <c r="S9" s="9"/>
      <c r="T9" s="59">
        <f>SUM(T7:T8)</f>
        <v>5805.83</v>
      </c>
      <c r="U9" s="9"/>
      <c r="V9" s="59">
        <f>SUM(V7:V8)</f>
        <v>5881.37</v>
      </c>
      <c r="W9" s="9"/>
      <c r="X9" s="59">
        <f>SUM(X7:X8)</f>
        <v>5746.74</v>
      </c>
      <c r="Y9" s="9"/>
      <c r="Z9" s="59">
        <f>SUM(Z7:Z8)</f>
        <v>3547.67</v>
      </c>
      <c r="AA9" s="49"/>
      <c r="AB9" s="57">
        <f>SUM(AB7:AB8)</f>
        <v>55150.71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193</v>
      </c>
      <c r="D12" s="129">
        <v>4580.1400000000003</v>
      </c>
      <c r="E12" s="129">
        <v>181</v>
      </c>
      <c r="F12" s="129">
        <v>4289.8</v>
      </c>
      <c r="G12" s="129">
        <v>165</v>
      </c>
      <c r="H12" s="129">
        <v>4084.33</v>
      </c>
      <c r="I12" s="129">
        <v>167</v>
      </c>
      <c r="J12" s="129">
        <v>3952.61</v>
      </c>
      <c r="K12" s="129">
        <v>190</v>
      </c>
      <c r="L12" s="129">
        <v>4577.08</v>
      </c>
      <c r="M12" s="129">
        <v>118</v>
      </c>
      <c r="N12" s="129">
        <v>2938.49</v>
      </c>
      <c r="O12" s="129">
        <v>198</v>
      </c>
      <c r="P12" s="129">
        <v>4852.0200000000004</v>
      </c>
      <c r="Q12" s="129">
        <v>200</v>
      </c>
      <c r="R12" s="129">
        <v>5425.44</v>
      </c>
      <c r="S12" s="129">
        <v>228</v>
      </c>
      <c r="T12" s="129">
        <v>8314.17</v>
      </c>
      <c r="U12" s="129">
        <v>289</v>
      </c>
      <c r="V12" s="129">
        <v>6507.86</v>
      </c>
      <c r="W12" s="129">
        <v>252</v>
      </c>
      <c r="X12" s="129">
        <v>5028.2299999999996</v>
      </c>
      <c r="Y12" s="129">
        <v>180</v>
      </c>
      <c r="Z12" s="129">
        <v>3770.84</v>
      </c>
      <c r="AA12" s="50">
        <f t="shared" ref="AA12:AB15" si="0">C12+E12+G12+I12+K12+M12+O12+Q12+S12+U12+W12+Y12</f>
        <v>2361</v>
      </c>
      <c r="AB12" s="50">
        <f t="shared" si="0"/>
        <v>58321.009999999995</v>
      </c>
    </row>
    <row r="13" spans="1:28" x14ac:dyDescent="0.2">
      <c r="A13" s="19"/>
      <c r="B13" t="s">
        <v>108</v>
      </c>
      <c r="C13" s="129">
        <v>6</v>
      </c>
      <c r="D13" s="129">
        <v>76.290000000000006</v>
      </c>
      <c r="E13" s="129">
        <v>2</v>
      </c>
      <c r="F13" s="129">
        <v>35.479999999999997</v>
      </c>
      <c r="G13" s="129">
        <v>1</v>
      </c>
      <c r="H13" s="129">
        <v>14.2</v>
      </c>
      <c r="I13" s="129"/>
      <c r="J13" s="129"/>
      <c r="K13" s="129">
        <v>3</v>
      </c>
      <c r="L13" s="129">
        <v>51</v>
      </c>
      <c r="M13" s="129">
        <v>1</v>
      </c>
      <c r="N13" s="129">
        <v>2.5</v>
      </c>
      <c r="O13" s="129"/>
      <c r="P13" s="129"/>
      <c r="Q13" s="129"/>
      <c r="R13" s="129"/>
      <c r="S13" s="129">
        <v>2</v>
      </c>
      <c r="T13" s="129">
        <v>67.849999999999994</v>
      </c>
      <c r="U13" s="129">
        <v>4</v>
      </c>
      <c r="V13" s="129">
        <v>114.55</v>
      </c>
      <c r="W13" s="129">
        <v>4</v>
      </c>
      <c r="X13" s="129">
        <v>133.56</v>
      </c>
      <c r="Y13" s="129">
        <v>1</v>
      </c>
      <c r="Z13" s="129">
        <v>19.309999999999999</v>
      </c>
      <c r="AA13" s="50">
        <f t="shared" si="0"/>
        <v>24</v>
      </c>
      <c r="AB13" s="50">
        <f t="shared" si="0"/>
        <v>514.74</v>
      </c>
    </row>
    <row r="14" spans="1:28" x14ac:dyDescent="0.2">
      <c r="B14" s="18" t="s">
        <v>111</v>
      </c>
      <c r="C14" s="129">
        <v>39</v>
      </c>
      <c r="D14" s="129">
        <v>5303.6</v>
      </c>
      <c r="E14" s="129">
        <v>26</v>
      </c>
      <c r="F14" s="129">
        <v>3869.8</v>
      </c>
      <c r="G14" s="129">
        <v>12</v>
      </c>
      <c r="H14" s="129">
        <v>1877.4</v>
      </c>
      <c r="I14" s="129">
        <v>19</v>
      </c>
      <c r="J14" s="129">
        <v>2264.17</v>
      </c>
      <c r="K14" s="129">
        <v>30</v>
      </c>
      <c r="L14" s="129">
        <v>3711.82</v>
      </c>
      <c r="M14" s="129">
        <v>14</v>
      </c>
      <c r="N14" s="129">
        <v>1668.8</v>
      </c>
      <c r="O14" s="129">
        <v>10</v>
      </c>
      <c r="P14" s="129">
        <v>1357.8</v>
      </c>
      <c r="Q14" s="129">
        <v>32</v>
      </c>
      <c r="R14" s="129">
        <v>4347.3999999999996</v>
      </c>
      <c r="S14" s="129">
        <v>30</v>
      </c>
      <c r="T14" s="129">
        <v>2956.8</v>
      </c>
      <c r="U14" s="129">
        <v>23</v>
      </c>
      <c r="V14" s="129">
        <v>2078</v>
      </c>
      <c r="W14" s="129">
        <v>18</v>
      </c>
      <c r="X14" s="129">
        <v>1934</v>
      </c>
      <c r="Y14" s="129">
        <v>20</v>
      </c>
      <c r="Z14" s="129">
        <v>1981</v>
      </c>
      <c r="AA14" s="50">
        <f t="shared" si="0"/>
        <v>273</v>
      </c>
      <c r="AB14" s="50">
        <f t="shared" si="0"/>
        <v>33350.589999999997</v>
      </c>
    </row>
    <row r="15" spans="1:28" s="29" customFormat="1" x14ac:dyDescent="0.2">
      <c r="A15" s="123"/>
      <c r="B15" s="124" t="s">
        <v>109</v>
      </c>
      <c r="C15" s="130">
        <v>3</v>
      </c>
      <c r="D15" s="130">
        <v>52</v>
      </c>
      <c r="E15" s="130">
        <v>2</v>
      </c>
      <c r="F15" s="130">
        <v>158</v>
      </c>
      <c r="G15" s="130"/>
      <c r="H15" s="130"/>
      <c r="I15" s="130">
        <v>1</v>
      </c>
      <c r="J15" s="130">
        <v>0</v>
      </c>
      <c r="K15" s="130">
        <v>3</v>
      </c>
      <c r="L15" s="130">
        <v>0</v>
      </c>
      <c r="M15" s="130">
        <v>3</v>
      </c>
      <c r="N15" s="130">
        <v>288</v>
      </c>
      <c r="O15" s="130"/>
      <c r="P15" s="130"/>
      <c r="Q15" s="130">
        <v>2</v>
      </c>
      <c r="R15" s="130">
        <v>10</v>
      </c>
      <c r="S15" s="130">
        <v>1</v>
      </c>
      <c r="T15" s="130">
        <v>0</v>
      </c>
      <c r="U15" s="130"/>
      <c r="V15" s="130"/>
      <c r="W15" s="130">
        <v>2</v>
      </c>
      <c r="X15" s="130">
        <v>0</v>
      </c>
      <c r="Y15" s="130"/>
      <c r="Z15" s="130"/>
      <c r="AA15" s="50">
        <f t="shared" si="0"/>
        <v>17</v>
      </c>
      <c r="AB15" s="50">
        <f t="shared" si="0"/>
        <v>508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241</v>
      </c>
      <c r="D16" s="59">
        <f t="shared" si="1"/>
        <v>10012.030000000001</v>
      </c>
      <c r="E16" s="27">
        <f t="shared" si="1"/>
        <v>211</v>
      </c>
      <c r="F16" s="59">
        <f t="shared" si="1"/>
        <v>8353.08</v>
      </c>
      <c r="G16" s="27">
        <f t="shared" si="1"/>
        <v>178</v>
      </c>
      <c r="H16" s="59">
        <f t="shared" si="1"/>
        <v>5975.93</v>
      </c>
      <c r="I16" s="27">
        <f t="shared" si="1"/>
        <v>187</v>
      </c>
      <c r="J16" s="59">
        <f t="shared" si="1"/>
        <v>6216.7800000000007</v>
      </c>
      <c r="K16" s="27">
        <f t="shared" si="1"/>
        <v>226</v>
      </c>
      <c r="L16" s="59">
        <f t="shared" si="1"/>
        <v>8339.9</v>
      </c>
      <c r="M16" s="27">
        <f t="shared" si="1"/>
        <v>136</v>
      </c>
      <c r="N16" s="59">
        <f t="shared" si="1"/>
        <v>4897.79</v>
      </c>
      <c r="O16" s="27">
        <f t="shared" si="1"/>
        <v>208</v>
      </c>
      <c r="P16" s="59">
        <f t="shared" si="1"/>
        <v>6209.8200000000006</v>
      </c>
      <c r="Q16" s="27">
        <f t="shared" si="1"/>
        <v>234</v>
      </c>
      <c r="R16" s="59">
        <f t="shared" si="1"/>
        <v>9782.84</v>
      </c>
      <c r="S16" s="27">
        <f t="shared" si="1"/>
        <v>261</v>
      </c>
      <c r="T16" s="59">
        <f t="shared" si="1"/>
        <v>11338.82</v>
      </c>
      <c r="U16" s="27">
        <f t="shared" si="1"/>
        <v>316</v>
      </c>
      <c r="V16" s="59">
        <f t="shared" si="1"/>
        <v>8700.41</v>
      </c>
      <c r="W16" s="27">
        <f t="shared" si="1"/>
        <v>276</v>
      </c>
      <c r="X16" s="59">
        <f t="shared" si="1"/>
        <v>7095.79</v>
      </c>
      <c r="Y16" s="27">
        <f t="shared" si="1"/>
        <v>201</v>
      </c>
      <c r="Z16" s="59">
        <f t="shared" si="1"/>
        <v>5771.15</v>
      </c>
      <c r="AA16" s="52">
        <f t="shared" si="1"/>
        <v>2675</v>
      </c>
      <c r="AB16" s="53">
        <f t="shared" si="1"/>
        <v>92694.34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1</v>
      </c>
      <c r="V20" s="4">
        <v>390.5</v>
      </c>
      <c r="W20" s="4"/>
      <c r="X20" s="4"/>
      <c r="Y20" s="4"/>
      <c r="Z20" s="4"/>
      <c r="AA20" s="50">
        <f t="shared" si="2"/>
        <v>1</v>
      </c>
      <c r="AB20" s="50">
        <f t="shared" si="3"/>
        <v>390.5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9</v>
      </c>
      <c r="D22" s="17">
        <v>3506.47</v>
      </c>
      <c r="E22" s="17">
        <v>9</v>
      </c>
      <c r="F22" s="17">
        <v>4310.05</v>
      </c>
      <c r="G22" s="17">
        <v>14</v>
      </c>
      <c r="H22" s="17">
        <v>6198.96</v>
      </c>
      <c r="I22" s="17">
        <v>13</v>
      </c>
      <c r="J22" s="17">
        <v>6452.77</v>
      </c>
      <c r="K22" s="17">
        <v>10</v>
      </c>
      <c r="L22" s="17">
        <v>3695.65</v>
      </c>
      <c r="M22" s="17">
        <v>12</v>
      </c>
      <c r="N22" s="17">
        <v>4605.82</v>
      </c>
      <c r="O22" s="17">
        <v>13</v>
      </c>
      <c r="P22" s="17">
        <v>4224.76</v>
      </c>
      <c r="Q22" s="17">
        <v>11</v>
      </c>
      <c r="R22" s="17">
        <v>3775.95</v>
      </c>
      <c r="S22" s="17">
        <v>17</v>
      </c>
      <c r="T22" s="17">
        <v>7363.59</v>
      </c>
      <c r="U22" s="17">
        <v>15</v>
      </c>
      <c r="V22" s="17">
        <v>8599.89</v>
      </c>
      <c r="W22" s="17">
        <v>12</v>
      </c>
      <c r="X22" s="17">
        <v>5390.2</v>
      </c>
      <c r="Y22" s="17">
        <v>9</v>
      </c>
      <c r="Z22" s="17">
        <v>4287.05</v>
      </c>
      <c r="AA22" s="50">
        <f t="shared" ref="AA22:AA24" si="4">C22+E22+G22+I22+K22+M22+O22+Q22+S22+U22+W22+Y22</f>
        <v>144</v>
      </c>
      <c r="AB22" s="50">
        <f t="shared" ref="AB22:AB24" si="5">D22+F22+H22+J22+L22+N22+P22+R22+T22+V22+X22+Z22</f>
        <v>62411.16</v>
      </c>
    </row>
    <row r="23" spans="1:30" x14ac:dyDescent="0.2">
      <c r="B23" s="23" t="s">
        <v>45</v>
      </c>
      <c r="C23" s="17"/>
      <c r="D23" s="17"/>
      <c r="E23" s="17">
        <v>2</v>
      </c>
      <c r="F23" s="17">
        <v>987.36</v>
      </c>
      <c r="G23" s="17">
        <v>4</v>
      </c>
      <c r="H23" s="17">
        <v>2427.5</v>
      </c>
      <c r="I23" s="17">
        <v>4</v>
      </c>
      <c r="J23" s="17">
        <v>1100.3</v>
      </c>
      <c r="K23" s="17">
        <v>2</v>
      </c>
      <c r="L23" s="17">
        <v>683.4</v>
      </c>
      <c r="M23" s="17">
        <v>2</v>
      </c>
      <c r="N23" s="17">
        <v>1094.22</v>
      </c>
      <c r="O23" s="17">
        <v>6</v>
      </c>
      <c r="P23" s="17">
        <v>1525.92</v>
      </c>
      <c r="Q23" s="17">
        <v>4</v>
      </c>
      <c r="R23" s="17">
        <v>1569.4</v>
      </c>
      <c r="S23" s="17">
        <v>7</v>
      </c>
      <c r="T23" s="17">
        <v>2830.31</v>
      </c>
      <c r="U23" s="17">
        <v>3</v>
      </c>
      <c r="V23" s="17">
        <v>912.6</v>
      </c>
      <c r="W23" s="17">
        <v>4</v>
      </c>
      <c r="X23" s="17">
        <v>1026.49</v>
      </c>
      <c r="Y23" s="17">
        <v>2</v>
      </c>
      <c r="Z23" s="17">
        <v>793.12</v>
      </c>
      <c r="AA23" s="50">
        <f t="shared" si="4"/>
        <v>40</v>
      </c>
      <c r="AB23" s="50">
        <f t="shared" si="5"/>
        <v>14950.62</v>
      </c>
    </row>
    <row r="24" spans="1:30" x14ac:dyDescent="0.2">
      <c r="A24" s="29"/>
      <c r="B24" s="30" t="s">
        <v>46</v>
      </c>
      <c r="C24" s="8"/>
      <c r="D24" s="8"/>
      <c r="E24" s="8">
        <v>1</v>
      </c>
      <c r="F24" s="8">
        <v>163.41999999999999</v>
      </c>
      <c r="G24" s="8"/>
      <c r="H24" s="8"/>
      <c r="I24" s="8"/>
      <c r="J24" s="8"/>
      <c r="K24" s="4"/>
      <c r="L24" s="4"/>
      <c r="M24" s="4"/>
      <c r="N24" s="4"/>
      <c r="O24" s="4"/>
      <c r="P24" s="4"/>
      <c r="Q24" s="4">
        <v>1</v>
      </c>
      <c r="R24" s="4">
        <v>322.27</v>
      </c>
      <c r="S24" s="4"/>
      <c r="T24" s="4"/>
      <c r="U24" s="4">
        <v>1</v>
      </c>
      <c r="V24" s="4">
        <v>5257.77</v>
      </c>
      <c r="W24" s="4">
        <v>2</v>
      </c>
      <c r="X24" s="4">
        <v>171.34</v>
      </c>
      <c r="Y24" s="4"/>
      <c r="Z24" s="4"/>
      <c r="AA24" s="50">
        <f t="shared" si="4"/>
        <v>5</v>
      </c>
      <c r="AB24" s="50">
        <f t="shared" si="5"/>
        <v>5914.8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9</v>
      </c>
      <c r="D25" s="59">
        <f t="shared" si="6"/>
        <v>3506.47</v>
      </c>
      <c r="E25" s="27">
        <f t="shared" si="6"/>
        <v>12</v>
      </c>
      <c r="F25" s="59">
        <f t="shared" si="6"/>
        <v>5460.83</v>
      </c>
      <c r="G25" s="27">
        <f t="shared" si="6"/>
        <v>18</v>
      </c>
      <c r="H25" s="59">
        <f t="shared" si="6"/>
        <v>8626.4599999999991</v>
      </c>
      <c r="I25" s="27">
        <f t="shared" si="6"/>
        <v>17</v>
      </c>
      <c r="J25" s="59">
        <f t="shared" si="6"/>
        <v>7553.0700000000006</v>
      </c>
      <c r="K25" s="64">
        <f t="shared" si="6"/>
        <v>12</v>
      </c>
      <c r="L25" s="72">
        <f t="shared" si="6"/>
        <v>4379.05</v>
      </c>
      <c r="M25" s="64">
        <f t="shared" si="6"/>
        <v>14</v>
      </c>
      <c r="N25" s="72">
        <f t="shared" si="6"/>
        <v>5700.04</v>
      </c>
      <c r="O25" s="64">
        <f t="shared" si="6"/>
        <v>19</v>
      </c>
      <c r="P25" s="72">
        <f t="shared" si="6"/>
        <v>5750.68</v>
      </c>
      <c r="Q25" s="64">
        <f t="shared" si="6"/>
        <v>16</v>
      </c>
      <c r="R25" s="72">
        <f t="shared" si="6"/>
        <v>5667.6200000000008</v>
      </c>
      <c r="S25" s="64">
        <f t="shared" si="6"/>
        <v>24</v>
      </c>
      <c r="T25" s="72">
        <f t="shared" si="6"/>
        <v>10193.9</v>
      </c>
      <c r="U25" s="64">
        <f t="shared" si="6"/>
        <v>20</v>
      </c>
      <c r="V25" s="72">
        <f t="shared" si="6"/>
        <v>15160.76</v>
      </c>
      <c r="W25" s="64">
        <f t="shared" si="6"/>
        <v>18</v>
      </c>
      <c r="X25" s="72">
        <f t="shared" si="6"/>
        <v>6588.03</v>
      </c>
      <c r="Y25" s="64">
        <f t="shared" si="6"/>
        <v>11</v>
      </c>
      <c r="Z25" s="72">
        <f t="shared" si="6"/>
        <v>5080.17</v>
      </c>
      <c r="AA25" s="52">
        <f t="shared" si="6"/>
        <v>190</v>
      </c>
      <c r="AB25" s="53">
        <f t="shared" si="6"/>
        <v>83667.08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250</v>
      </c>
      <c r="D27" s="73">
        <f t="shared" si="7"/>
        <v>13518.5</v>
      </c>
      <c r="E27" s="61">
        <f t="shared" si="7"/>
        <v>223</v>
      </c>
      <c r="F27" s="73">
        <f t="shared" si="7"/>
        <v>13813.91</v>
      </c>
      <c r="G27" s="61">
        <f t="shared" si="7"/>
        <v>196</v>
      </c>
      <c r="H27" s="73">
        <f t="shared" si="7"/>
        <v>14602.39</v>
      </c>
      <c r="I27" s="61">
        <f t="shared" si="7"/>
        <v>204</v>
      </c>
      <c r="J27" s="73">
        <f t="shared" si="7"/>
        <v>13769.850000000002</v>
      </c>
      <c r="K27" s="61">
        <f t="shared" si="7"/>
        <v>238</v>
      </c>
      <c r="L27" s="73">
        <f t="shared" si="7"/>
        <v>12718.95</v>
      </c>
      <c r="M27" s="61">
        <f t="shared" si="7"/>
        <v>150</v>
      </c>
      <c r="N27" s="73">
        <f t="shared" si="7"/>
        <v>10597.83</v>
      </c>
      <c r="O27" s="61">
        <f t="shared" si="7"/>
        <v>227</v>
      </c>
      <c r="P27" s="73">
        <f t="shared" si="7"/>
        <v>11960.5</v>
      </c>
      <c r="Q27" s="61">
        <f t="shared" si="7"/>
        <v>250</v>
      </c>
      <c r="R27" s="73">
        <f t="shared" si="7"/>
        <v>15450.460000000001</v>
      </c>
      <c r="S27" s="61">
        <f t="shared" si="7"/>
        <v>285</v>
      </c>
      <c r="T27" s="73">
        <f t="shared" si="7"/>
        <v>21532.720000000001</v>
      </c>
      <c r="U27" s="61">
        <f t="shared" si="7"/>
        <v>336</v>
      </c>
      <c r="V27" s="73">
        <f t="shared" si="7"/>
        <v>23861.17</v>
      </c>
      <c r="W27" s="61">
        <f t="shared" si="7"/>
        <v>294</v>
      </c>
      <c r="X27" s="73">
        <f t="shared" si="7"/>
        <v>13683.82</v>
      </c>
      <c r="Y27" s="61">
        <f t="shared" si="7"/>
        <v>212</v>
      </c>
      <c r="Z27" s="73">
        <f t="shared" si="7"/>
        <v>10851.32</v>
      </c>
      <c r="AA27" s="117">
        <f t="shared" si="7"/>
        <v>2865</v>
      </c>
      <c r="AB27" s="118">
        <f t="shared" si="7"/>
        <v>176361.41999999998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132875.32</v>
      </c>
      <c r="E29" s="60"/>
      <c r="F29" s="87">
        <v>165030.89000000001</v>
      </c>
      <c r="G29" s="60"/>
      <c r="H29" s="87">
        <v>139015.76</v>
      </c>
      <c r="I29" s="60"/>
      <c r="J29" s="87">
        <v>140145.47</v>
      </c>
      <c r="K29" s="60"/>
      <c r="L29" s="87">
        <v>134134.29</v>
      </c>
      <c r="M29" s="60"/>
      <c r="N29" s="87">
        <v>100697.06</v>
      </c>
      <c r="O29" s="60"/>
      <c r="P29" s="87">
        <v>135946.66</v>
      </c>
      <c r="Q29" s="60"/>
      <c r="R29" s="87">
        <v>151580.32</v>
      </c>
      <c r="S29" s="60"/>
      <c r="T29" s="87">
        <v>171574.75</v>
      </c>
      <c r="U29" s="60"/>
      <c r="V29" s="87">
        <v>193675.11</v>
      </c>
      <c r="W29" s="60"/>
      <c r="X29" s="87">
        <v>156432.68</v>
      </c>
      <c r="Y29" s="60"/>
      <c r="Z29" s="87">
        <v>119979.79</v>
      </c>
      <c r="AA29" s="85"/>
      <c r="AB29" s="58">
        <f>D29+F29+H29+J29+L29+N29+P29+R29+T29+V29+X29+Z29</f>
        <v>1741088.0999999999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0.10173823099729881</v>
      </c>
      <c r="E30" s="28"/>
      <c r="F30" s="105">
        <f t="shared" ref="F30" si="8">F27/F29</f>
        <v>8.3704996076795074E-2</v>
      </c>
      <c r="G30" s="28"/>
      <c r="H30" s="105">
        <f t="shared" ref="H30" si="9">H27/H29</f>
        <v>0.10504125575402384</v>
      </c>
      <c r="I30" s="28"/>
      <c r="J30" s="105">
        <f t="shared" ref="J30" si="10">J27/J29</f>
        <v>9.8253978526740837E-2</v>
      </c>
      <c r="K30" s="28"/>
      <c r="L30" s="105">
        <f t="shared" ref="L30" si="11">L27/L29</f>
        <v>9.4822509590947998E-2</v>
      </c>
      <c r="M30" s="28"/>
      <c r="N30" s="105">
        <f t="shared" ref="N30" si="12">N27/N29</f>
        <v>0.10524468142366818</v>
      </c>
      <c r="O30" s="28"/>
      <c r="P30" s="105">
        <f t="shared" ref="P30" si="13">P27/P29</f>
        <v>8.7979358963287513E-2</v>
      </c>
      <c r="Q30" s="28"/>
      <c r="R30" s="105">
        <f t="shared" ref="R30" si="14">R27/R29</f>
        <v>0.10192919503006723</v>
      </c>
      <c r="S30" s="28"/>
      <c r="T30" s="105">
        <f t="shared" ref="T30" si="15">T27/T29</f>
        <v>0.12550051799580067</v>
      </c>
      <c r="U30" s="28"/>
      <c r="V30" s="105">
        <f t="shared" ref="V30" si="16">V27/V29</f>
        <v>0.12320204697444086</v>
      </c>
      <c r="W30" s="28"/>
      <c r="X30" s="105">
        <f t="shared" ref="X30" si="17">X27/X29</f>
        <v>8.7474177390555477E-2</v>
      </c>
      <c r="Y30" s="28"/>
      <c r="Z30" s="105">
        <f t="shared" ref="Z30" si="18">Z27/Z29</f>
        <v>9.0442898758199192E-2</v>
      </c>
      <c r="AA30" s="119"/>
      <c r="AB30" s="120">
        <f>AB27/AB29</f>
        <v>0.10129379438065196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71</v>
      </c>
      <c r="D33" s="17">
        <v>2259.96</v>
      </c>
      <c r="E33" s="17">
        <v>66</v>
      </c>
      <c r="F33" s="17">
        <v>2052.92</v>
      </c>
      <c r="G33" s="17">
        <v>100</v>
      </c>
      <c r="H33" s="17">
        <v>2938.52</v>
      </c>
      <c r="I33" s="17">
        <v>192</v>
      </c>
      <c r="J33" s="17">
        <v>6186.42</v>
      </c>
      <c r="K33" s="17">
        <v>106</v>
      </c>
      <c r="L33" s="17">
        <v>2872.05</v>
      </c>
      <c r="M33" s="95">
        <v>158</v>
      </c>
      <c r="N33" s="95">
        <v>5311.68</v>
      </c>
      <c r="O33" s="17">
        <v>208</v>
      </c>
      <c r="P33" s="111">
        <v>6511.62</v>
      </c>
      <c r="Q33" s="17">
        <v>154</v>
      </c>
      <c r="R33" s="111">
        <v>3370.06</v>
      </c>
      <c r="S33" s="17">
        <v>280</v>
      </c>
      <c r="T33" s="111">
        <v>14216.53</v>
      </c>
      <c r="U33" s="17">
        <v>192</v>
      </c>
      <c r="V33" s="111">
        <v>6369.86</v>
      </c>
      <c r="W33" s="17">
        <v>114</v>
      </c>
      <c r="X33" s="111">
        <v>4643.46</v>
      </c>
      <c r="Y33" s="17">
        <v>123</v>
      </c>
      <c r="Z33" s="111">
        <v>2614.62</v>
      </c>
      <c r="AA33" s="50">
        <f t="shared" ref="AA33:AA34" si="19">C33+E33+G33+I33+K33+M33+O33+Q33+S33+U33+W33+Y33</f>
        <v>1764</v>
      </c>
      <c r="AB33" s="113">
        <f t="shared" ref="AB33:AB34" si="20">D33+F33+H33+J33+L33+N33+P33+R33+T33+V33+X33+Z33</f>
        <v>59347.700000000004</v>
      </c>
    </row>
    <row r="34" spans="1:32" x14ac:dyDescent="0.2">
      <c r="A34" s="29"/>
      <c r="B34" s="30" t="s">
        <v>41</v>
      </c>
      <c r="C34" s="95">
        <v>151</v>
      </c>
      <c r="D34" s="95">
        <v>8266.58</v>
      </c>
      <c r="E34" s="95">
        <v>90</v>
      </c>
      <c r="F34" s="95">
        <v>4903.0200000000004</v>
      </c>
      <c r="G34" s="95">
        <v>209</v>
      </c>
      <c r="H34" s="95">
        <v>6448.83</v>
      </c>
      <c r="I34" s="95">
        <v>230</v>
      </c>
      <c r="J34" s="95">
        <v>4069.48</v>
      </c>
      <c r="K34" s="95">
        <v>158</v>
      </c>
      <c r="L34" s="95">
        <v>3253.96</v>
      </c>
      <c r="M34" s="95">
        <v>220</v>
      </c>
      <c r="N34" s="95">
        <v>4156.2</v>
      </c>
      <c r="O34" s="95">
        <v>185</v>
      </c>
      <c r="P34" s="112">
        <v>3476.33</v>
      </c>
      <c r="Q34" s="95">
        <v>248</v>
      </c>
      <c r="R34" s="112">
        <v>4405.53</v>
      </c>
      <c r="S34" s="95">
        <v>293</v>
      </c>
      <c r="T34" s="112">
        <v>5030.75</v>
      </c>
      <c r="U34" s="95">
        <v>246</v>
      </c>
      <c r="V34" s="112">
        <v>6820.45</v>
      </c>
      <c r="W34" s="95">
        <v>154</v>
      </c>
      <c r="X34" s="112">
        <v>3532.26</v>
      </c>
      <c r="Y34" s="95">
        <v>150</v>
      </c>
      <c r="Z34" s="112">
        <v>10105.469999999999</v>
      </c>
      <c r="AA34" s="50">
        <f t="shared" si="19"/>
        <v>2334</v>
      </c>
      <c r="AB34" s="113">
        <f t="shared" si="20"/>
        <v>64468.86</v>
      </c>
    </row>
    <row r="35" spans="1:32" s="24" customFormat="1" ht="13.5" thickBot="1" x14ac:dyDescent="0.25">
      <c r="A35" s="63" t="s">
        <v>75</v>
      </c>
      <c r="B35" s="63"/>
      <c r="C35" s="65">
        <f t="shared" ref="C35:N35" si="21">C33+C34</f>
        <v>222</v>
      </c>
      <c r="D35" s="114">
        <f t="shared" si="21"/>
        <v>10526.54</v>
      </c>
      <c r="E35" s="65">
        <f t="shared" si="21"/>
        <v>156</v>
      </c>
      <c r="F35" s="114">
        <f t="shared" si="21"/>
        <v>6955.9400000000005</v>
      </c>
      <c r="G35" s="65">
        <f t="shared" si="21"/>
        <v>309</v>
      </c>
      <c r="H35" s="114">
        <f t="shared" si="21"/>
        <v>9387.35</v>
      </c>
      <c r="I35" s="65">
        <f t="shared" si="21"/>
        <v>422</v>
      </c>
      <c r="J35" s="114">
        <f t="shared" si="21"/>
        <v>10255.9</v>
      </c>
      <c r="K35" s="65">
        <f t="shared" si="21"/>
        <v>264</v>
      </c>
      <c r="L35" s="114">
        <f t="shared" si="21"/>
        <v>6126.01</v>
      </c>
      <c r="M35" s="65">
        <f t="shared" si="21"/>
        <v>378</v>
      </c>
      <c r="N35" s="114">
        <f t="shared" si="21"/>
        <v>9467.880000000001</v>
      </c>
      <c r="O35" s="65">
        <f t="shared" ref="O35:AB35" si="22">SUM(O33:O34)</f>
        <v>393</v>
      </c>
      <c r="P35" s="114">
        <f t="shared" si="22"/>
        <v>9987.9500000000007</v>
      </c>
      <c r="Q35" s="65">
        <f t="shared" si="22"/>
        <v>402</v>
      </c>
      <c r="R35" s="114">
        <f t="shared" si="22"/>
        <v>7775.59</v>
      </c>
      <c r="S35" s="65">
        <f t="shared" si="22"/>
        <v>573</v>
      </c>
      <c r="T35" s="114">
        <f t="shared" si="22"/>
        <v>19247.28</v>
      </c>
      <c r="U35" s="65">
        <f t="shared" si="22"/>
        <v>438</v>
      </c>
      <c r="V35" s="114">
        <f t="shared" si="22"/>
        <v>13190.31</v>
      </c>
      <c r="W35" s="65">
        <f t="shared" si="22"/>
        <v>268</v>
      </c>
      <c r="X35" s="114">
        <f t="shared" si="22"/>
        <v>8175.72</v>
      </c>
      <c r="Y35" s="65">
        <f t="shared" si="22"/>
        <v>273</v>
      </c>
      <c r="Z35" s="114">
        <f t="shared" si="22"/>
        <v>12720.09</v>
      </c>
      <c r="AA35" s="52">
        <f t="shared" si="22"/>
        <v>4098</v>
      </c>
      <c r="AB35" s="53">
        <f t="shared" si="22"/>
        <v>123816.56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19608.5</v>
      </c>
      <c r="E37" s="71"/>
      <c r="F37" s="110">
        <f>F16+F25+F35-F9</f>
        <v>16485.03</v>
      </c>
      <c r="G37" s="71"/>
      <c r="H37" s="110">
        <f>H16+H25+H34-H9</f>
        <v>16938.490000000002</v>
      </c>
      <c r="I37" s="71"/>
      <c r="J37" s="110">
        <f>J16+J25+J35-J9</f>
        <v>19281.54</v>
      </c>
      <c r="K37" s="71"/>
      <c r="L37" s="110">
        <f>L16+L25+L35-L9</f>
        <v>14773.16</v>
      </c>
      <c r="M37" s="71"/>
      <c r="N37" s="110">
        <f>N16+N25+N35-N9</f>
        <v>16775.099999999999</v>
      </c>
      <c r="O37" s="71"/>
      <c r="P37" s="110">
        <f>P16+P25+P35-P9</f>
        <v>17392.61</v>
      </c>
      <c r="Q37" s="71"/>
      <c r="R37" s="110">
        <f>R16+R25+R35-R9</f>
        <v>18553.500000000004</v>
      </c>
      <c r="S37" s="71"/>
      <c r="T37" s="110">
        <f>T16+T25+T35-T9</f>
        <v>34974.17</v>
      </c>
      <c r="U37" s="71"/>
      <c r="V37" s="110">
        <f>V16+V25+V35-V9</f>
        <v>31170.109999999997</v>
      </c>
      <c r="W37" s="71"/>
      <c r="X37" s="110">
        <f>X16+X25+X35-X9</f>
        <v>16112.800000000001</v>
      </c>
      <c r="Y37" s="71"/>
      <c r="Z37" s="110">
        <f>Z16+Z25+Z35-Z9</f>
        <v>20023.739999999998</v>
      </c>
      <c r="AA37" s="71"/>
      <c r="AB37" s="110">
        <f>AB16+AB25+AB35-AB9</f>
        <v>245027.27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0" orientation="landscape" r:id="rId1"/>
  <headerFooter alignWithMargins="0">
    <oddFooter>&amp;L&amp;F&amp;RPrepared by Kathy Adair
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F40"/>
  <sheetViews>
    <sheetView zoomScaleNormal="100" workbookViewId="0">
      <pane xSplit="2" ySplit="4" topLeftCell="O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customWidth="1"/>
    <col min="7" max="7" width="5.7109375" style="1" customWidth="1"/>
    <col min="8" max="8" width="9.140625" style="1" customWidth="1"/>
    <col min="9" max="9" width="5.7109375" style="1" customWidth="1"/>
    <col min="10" max="10" width="9.140625" style="1" customWidth="1"/>
    <col min="11" max="11" width="5.7109375" style="1" customWidth="1"/>
    <col min="12" max="12" width="9.140625" style="1" customWidth="1"/>
    <col min="13" max="13" width="5.7109375" style="1" customWidth="1"/>
    <col min="14" max="14" width="9.140625" style="1" customWidth="1"/>
    <col min="15" max="15" width="6.28515625" style="1" customWidth="1"/>
    <col min="16" max="16" width="9.140625" style="1" customWidth="1"/>
    <col min="17" max="17" width="6.28515625" style="1" customWidth="1"/>
    <col min="18" max="18" width="9.140625" style="1" customWidth="1"/>
    <col min="19" max="19" width="6.140625" style="1" customWidth="1"/>
    <col min="20" max="20" width="9.140625" style="1" customWidth="1"/>
    <col min="21" max="21" width="5.28515625" style="1" customWidth="1"/>
    <col min="22" max="22" width="9.140625" style="1" customWidth="1"/>
    <col min="23" max="23" width="7.28515625" style="1" customWidth="1"/>
    <col min="24" max="24" width="9.140625" style="1" customWidth="1"/>
    <col min="25" max="25" width="6.140625" style="1" customWidth="1"/>
    <col min="26" max="26" width="9.140625" style="1" customWidth="1"/>
    <col min="27" max="27" width="6.28515625" style="3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115</v>
      </c>
    </row>
    <row r="2" spans="1:28" x14ac:dyDescent="0.2">
      <c r="A2" t="s">
        <v>29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485</v>
      </c>
      <c r="E6" s="8">
        <v>483</v>
      </c>
      <c r="G6" s="8">
        <v>512</v>
      </c>
      <c r="I6" s="8">
        <v>447</v>
      </c>
      <c r="K6" s="8">
        <v>387</v>
      </c>
      <c r="M6" s="8">
        <v>388</v>
      </c>
      <c r="O6" s="8">
        <v>507</v>
      </c>
      <c r="Q6" s="8">
        <v>488</v>
      </c>
      <c r="S6" s="8">
        <v>477</v>
      </c>
      <c r="U6" s="8">
        <v>565</v>
      </c>
      <c r="W6" s="6">
        <v>415</v>
      </c>
      <c r="Y6" s="8">
        <v>304</v>
      </c>
      <c r="AA6" s="49">
        <f>C6+E6+G6+I6+K6+M6+O6+Q6+S6+U6+W6+Y6</f>
        <v>5458</v>
      </c>
      <c r="AB6" s="48"/>
    </row>
    <row r="7" spans="1:28" ht="13.5" thickTop="1" x14ac:dyDescent="0.2">
      <c r="B7" s="23" t="s">
        <v>112</v>
      </c>
      <c r="D7" s="4">
        <v>4724.84</v>
      </c>
      <c r="F7" s="4">
        <v>4893</v>
      </c>
      <c r="H7" s="4">
        <v>4910.28</v>
      </c>
      <c r="J7" s="4">
        <v>4388.37</v>
      </c>
      <c r="L7" s="4">
        <v>3837.03</v>
      </c>
      <c r="N7" s="4">
        <v>4091.19</v>
      </c>
      <c r="P7" s="4">
        <v>5224.83</v>
      </c>
      <c r="R7" s="4">
        <v>4873.6499999999996</v>
      </c>
      <c r="T7" s="4">
        <v>4599.2299999999996</v>
      </c>
      <c r="V7" s="4">
        <v>5666.48</v>
      </c>
      <c r="X7" s="4">
        <v>4356.4799999999996</v>
      </c>
      <c r="Z7" s="4">
        <v>2884.73</v>
      </c>
      <c r="AA7" s="48"/>
      <c r="AB7" s="50">
        <f>D7+F7+H7+J7+L7+N7+P7+R7+T7+V7+X7+Z7</f>
        <v>54450.109999999993</v>
      </c>
    </row>
    <row r="8" spans="1:28" x14ac:dyDescent="0.2">
      <c r="B8" s="23" t="s">
        <v>113</v>
      </c>
      <c r="D8" s="6">
        <v>727.5</v>
      </c>
      <c r="F8" s="6">
        <v>724.5</v>
      </c>
      <c r="H8" s="6">
        <v>768</v>
      </c>
      <c r="J8" s="6">
        <v>670.5</v>
      </c>
      <c r="L8" s="6">
        <v>487</v>
      </c>
      <c r="N8" s="6">
        <v>485</v>
      </c>
      <c r="P8" s="6">
        <v>633.75</v>
      </c>
      <c r="R8" s="6">
        <v>610</v>
      </c>
      <c r="T8" s="6">
        <v>596.25</v>
      </c>
      <c r="V8" s="6">
        <v>706.25</v>
      </c>
      <c r="X8" s="6">
        <v>518.75</v>
      </c>
      <c r="Z8" s="6">
        <v>378.75</v>
      </c>
      <c r="AA8" s="48"/>
      <c r="AB8" s="51">
        <f>D8+F8+H8+J8+L8+N8+P8+R8+T8+V8+X8+Z8</f>
        <v>7306.25</v>
      </c>
    </row>
    <row r="9" spans="1:28" ht="13.5" thickBot="1" x14ac:dyDescent="0.25">
      <c r="A9" s="63" t="s">
        <v>38</v>
      </c>
      <c r="B9" s="131"/>
      <c r="C9" s="9"/>
      <c r="D9" s="59">
        <f>SUM(D7:D8)</f>
        <v>5452.34</v>
      </c>
      <c r="E9" s="9"/>
      <c r="F9" s="59">
        <f>SUM(F7:F8)</f>
        <v>5617.5</v>
      </c>
      <c r="G9" s="9"/>
      <c r="H9" s="59">
        <f>SUM(H7:H8)</f>
        <v>5678.28</v>
      </c>
      <c r="I9" s="9"/>
      <c r="J9" s="59">
        <f>SUM(J7:J8)</f>
        <v>5058.87</v>
      </c>
      <c r="K9" s="9"/>
      <c r="L9" s="59">
        <f>SUM(L7:L8)</f>
        <v>4324.0300000000007</v>
      </c>
      <c r="M9" s="9"/>
      <c r="N9" s="59">
        <f>SUM(N7:N8)</f>
        <v>4576.1900000000005</v>
      </c>
      <c r="O9" s="9"/>
      <c r="P9" s="59">
        <f>SUM(P7:P8)</f>
        <v>5858.58</v>
      </c>
      <c r="Q9" s="9"/>
      <c r="R9" s="59">
        <f>SUM(R7:R8)</f>
        <v>5483.65</v>
      </c>
      <c r="S9" s="9"/>
      <c r="T9" s="59">
        <f>SUM(T7:T8)</f>
        <v>5195.4799999999996</v>
      </c>
      <c r="U9" s="9"/>
      <c r="V9" s="59">
        <f>SUM(V7:V8)</f>
        <v>6372.73</v>
      </c>
      <c r="W9" s="9"/>
      <c r="X9" s="59">
        <f>SUM(X7:X8)</f>
        <v>4875.2299999999996</v>
      </c>
      <c r="Y9" s="9"/>
      <c r="Z9" s="59">
        <f>SUM(Z7:Z8)</f>
        <v>3263.48</v>
      </c>
      <c r="AA9" s="49"/>
      <c r="AB9" s="57">
        <f>SUM(AB7:AB8)</f>
        <v>61756.359999999993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257</v>
      </c>
      <c r="D12" s="129">
        <v>7438.16</v>
      </c>
      <c r="E12" s="129">
        <v>237</v>
      </c>
      <c r="F12" s="129">
        <v>6145.88</v>
      </c>
      <c r="G12" s="129">
        <v>274</v>
      </c>
      <c r="H12" s="129">
        <v>8147.35</v>
      </c>
      <c r="I12" s="129">
        <v>204</v>
      </c>
      <c r="J12" s="129">
        <v>4975.57</v>
      </c>
      <c r="K12" s="129">
        <v>192</v>
      </c>
      <c r="L12" s="129">
        <v>5286.53</v>
      </c>
      <c r="M12" s="129">
        <v>178</v>
      </c>
      <c r="N12" s="129">
        <v>3969.86</v>
      </c>
      <c r="O12" s="129">
        <v>246</v>
      </c>
      <c r="P12" s="129">
        <v>6785.97</v>
      </c>
      <c r="Q12" s="129">
        <v>239</v>
      </c>
      <c r="R12" s="129">
        <v>5597.36</v>
      </c>
      <c r="S12" s="129">
        <v>258</v>
      </c>
      <c r="T12" s="129">
        <v>6497.5</v>
      </c>
      <c r="U12" s="129">
        <v>284</v>
      </c>
      <c r="V12" s="129">
        <v>7138.04</v>
      </c>
      <c r="W12" s="129">
        <v>215</v>
      </c>
      <c r="X12" s="129">
        <v>4933.67</v>
      </c>
      <c r="Y12" s="129">
        <v>182</v>
      </c>
      <c r="Z12" s="129">
        <v>4248.6499999999996</v>
      </c>
      <c r="AA12" s="50">
        <f t="shared" ref="AA12:AB15" si="0">C12+E12+G12+I12+K12+M12+O12+Q12+S12+U12+W12+Y12</f>
        <v>2766</v>
      </c>
      <c r="AB12" s="50">
        <f t="shared" si="0"/>
        <v>71164.539999999994</v>
      </c>
    </row>
    <row r="13" spans="1:28" x14ac:dyDescent="0.2">
      <c r="A13" s="19"/>
      <c r="B13" t="s">
        <v>108</v>
      </c>
      <c r="C13" s="129">
        <v>11</v>
      </c>
      <c r="D13" s="129">
        <v>250.39</v>
      </c>
      <c r="E13" s="129">
        <v>9</v>
      </c>
      <c r="F13" s="129">
        <v>1510.32</v>
      </c>
      <c r="G13" s="129">
        <v>2</v>
      </c>
      <c r="H13" s="129">
        <v>58.84</v>
      </c>
      <c r="I13" s="129">
        <v>6</v>
      </c>
      <c r="J13" s="129">
        <v>145.55000000000001</v>
      </c>
      <c r="K13" s="129"/>
      <c r="L13" s="129"/>
      <c r="M13" s="129">
        <v>2</v>
      </c>
      <c r="N13" s="129">
        <v>18.579999999999998</v>
      </c>
      <c r="O13" s="129">
        <v>2</v>
      </c>
      <c r="P13" s="129">
        <v>29.92</v>
      </c>
      <c r="Q13" s="129">
        <v>6</v>
      </c>
      <c r="R13" s="129">
        <v>165.86</v>
      </c>
      <c r="S13" s="129">
        <v>8</v>
      </c>
      <c r="T13" s="129">
        <v>228.66</v>
      </c>
      <c r="U13" s="129">
        <v>5</v>
      </c>
      <c r="V13" s="129">
        <v>393.37</v>
      </c>
      <c r="W13" s="129">
        <v>7</v>
      </c>
      <c r="X13" s="129">
        <v>407.43</v>
      </c>
      <c r="Y13" s="129">
        <v>2</v>
      </c>
      <c r="Z13" s="129">
        <v>52.43</v>
      </c>
      <c r="AA13" s="50">
        <f t="shared" si="0"/>
        <v>60</v>
      </c>
      <c r="AB13" s="50">
        <f t="shared" si="0"/>
        <v>3261.3499999999995</v>
      </c>
    </row>
    <row r="14" spans="1:28" x14ac:dyDescent="0.2">
      <c r="B14" s="18" t="s">
        <v>111</v>
      </c>
      <c r="C14" s="129">
        <v>37</v>
      </c>
      <c r="D14" s="129">
        <v>3278.04</v>
      </c>
      <c r="E14" s="129">
        <v>41</v>
      </c>
      <c r="F14" s="129">
        <v>4426.8</v>
      </c>
      <c r="G14" s="129">
        <v>42</v>
      </c>
      <c r="H14" s="129">
        <v>4026.7</v>
      </c>
      <c r="I14" s="129">
        <v>37</v>
      </c>
      <c r="J14" s="129">
        <v>4700.8999999999996</v>
      </c>
      <c r="K14" s="129">
        <v>31</v>
      </c>
      <c r="L14" s="129">
        <v>3225.69</v>
      </c>
      <c r="M14" s="129">
        <v>23</v>
      </c>
      <c r="N14" s="129">
        <v>2314.9</v>
      </c>
      <c r="O14" s="129">
        <v>22</v>
      </c>
      <c r="P14" s="129">
        <v>2440.9</v>
      </c>
      <c r="Q14" s="129">
        <v>33</v>
      </c>
      <c r="R14" s="129">
        <v>3801.99</v>
      </c>
      <c r="S14" s="129">
        <v>25</v>
      </c>
      <c r="T14" s="129">
        <v>3664.3</v>
      </c>
      <c r="U14" s="129">
        <v>41</v>
      </c>
      <c r="V14" s="129">
        <v>434.11</v>
      </c>
      <c r="W14" s="129">
        <v>25</v>
      </c>
      <c r="X14" s="129">
        <v>2167.9499999999998</v>
      </c>
      <c r="Y14" s="129">
        <v>20</v>
      </c>
      <c r="Z14" s="129">
        <v>1774</v>
      </c>
      <c r="AA14" s="50">
        <f t="shared" si="0"/>
        <v>377</v>
      </c>
      <c r="AB14" s="50">
        <f t="shared" si="0"/>
        <v>36256.280000000006</v>
      </c>
    </row>
    <row r="15" spans="1:28" s="29" customFormat="1" x14ac:dyDescent="0.2">
      <c r="A15" s="123"/>
      <c r="B15" s="124" t="s">
        <v>109</v>
      </c>
      <c r="C15" s="130">
        <v>3</v>
      </c>
      <c r="D15" s="130">
        <v>0</v>
      </c>
      <c r="E15" s="130">
        <v>4</v>
      </c>
      <c r="F15" s="130">
        <v>31</v>
      </c>
      <c r="G15" s="130">
        <v>2</v>
      </c>
      <c r="H15" s="130">
        <v>0</v>
      </c>
      <c r="I15" s="130">
        <v>3</v>
      </c>
      <c r="J15" s="130">
        <v>158</v>
      </c>
      <c r="K15" s="130">
        <v>6</v>
      </c>
      <c r="L15" s="130">
        <v>102</v>
      </c>
      <c r="M15" s="130">
        <v>1</v>
      </c>
      <c r="N15" s="130">
        <v>0</v>
      </c>
      <c r="O15" s="130">
        <v>2</v>
      </c>
      <c r="P15" s="130">
        <v>0</v>
      </c>
      <c r="Q15" s="130">
        <v>1</v>
      </c>
      <c r="R15" s="130">
        <v>0</v>
      </c>
      <c r="S15" s="130"/>
      <c r="T15" s="130"/>
      <c r="U15" s="130"/>
      <c r="V15" s="130"/>
      <c r="W15" s="130"/>
      <c r="X15" s="130"/>
      <c r="Y15" s="130">
        <v>5</v>
      </c>
      <c r="Z15" s="130">
        <v>0</v>
      </c>
      <c r="AA15" s="50">
        <f t="shared" si="0"/>
        <v>27</v>
      </c>
      <c r="AB15" s="50">
        <f t="shared" si="0"/>
        <v>291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308</v>
      </c>
      <c r="D16" s="59">
        <f t="shared" si="1"/>
        <v>10966.59</v>
      </c>
      <c r="E16" s="27">
        <f t="shared" si="1"/>
        <v>291</v>
      </c>
      <c r="F16" s="59">
        <f t="shared" si="1"/>
        <v>12114</v>
      </c>
      <c r="G16" s="27">
        <f t="shared" si="1"/>
        <v>320</v>
      </c>
      <c r="H16" s="59">
        <f t="shared" si="1"/>
        <v>12232.89</v>
      </c>
      <c r="I16" s="27">
        <f t="shared" si="1"/>
        <v>250</v>
      </c>
      <c r="J16" s="59">
        <f t="shared" si="1"/>
        <v>9980.02</v>
      </c>
      <c r="K16" s="27">
        <f t="shared" si="1"/>
        <v>229</v>
      </c>
      <c r="L16" s="59">
        <f t="shared" si="1"/>
        <v>8614.2199999999993</v>
      </c>
      <c r="M16" s="27">
        <f t="shared" si="1"/>
        <v>204</v>
      </c>
      <c r="N16" s="59">
        <f t="shared" si="1"/>
        <v>6303.34</v>
      </c>
      <c r="O16" s="27">
        <f t="shared" si="1"/>
        <v>272</v>
      </c>
      <c r="P16" s="59">
        <f t="shared" si="1"/>
        <v>9256.7900000000009</v>
      </c>
      <c r="Q16" s="27">
        <f t="shared" si="1"/>
        <v>279</v>
      </c>
      <c r="R16" s="59">
        <f t="shared" si="1"/>
        <v>9565.2099999999991</v>
      </c>
      <c r="S16" s="27">
        <f t="shared" si="1"/>
        <v>291</v>
      </c>
      <c r="T16" s="59">
        <f t="shared" si="1"/>
        <v>10390.459999999999</v>
      </c>
      <c r="U16" s="27">
        <f t="shared" si="1"/>
        <v>330</v>
      </c>
      <c r="V16" s="59">
        <f t="shared" si="1"/>
        <v>7965.5199999999995</v>
      </c>
      <c r="W16" s="27">
        <f t="shared" si="1"/>
        <v>247</v>
      </c>
      <c r="X16" s="59">
        <f t="shared" si="1"/>
        <v>7509.05</v>
      </c>
      <c r="Y16" s="27">
        <f t="shared" si="1"/>
        <v>209</v>
      </c>
      <c r="Z16" s="59">
        <f t="shared" si="1"/>
        <v>6075.08</v>
      </c>
      <c r="AA16" s="52">
        <f t="shared" si="1"/>
        <v>3230</v>
      </c>
      <c r="AB16" s="53">
        <f t="shared" si="1"/>
        <v>110973.17000000001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12</v>
      </c>
      <c r="D22" s="17">
        <v>6720.7</v>
      </c>
      <c r="E22" s="17">
        <v>8</v>
      </c>
      <c r="F22" s="17">
        <v>2989.39</v>
      </c>
      <c r="G22" s="17">
        <v>4</v>
      </c>
      <c r="H22" s="17">
        <v>1020.45</v>
      </c>
      <c r="I22" s="17">
        <v>16</v>
      </c>
      <c r="J22" s="17">
        <v>6524.17</v>
      </c>
      <c r="K22" s="17">
        <v>2</v>
      </c>
      <c r="L22" s="17">
        <v>1102.21</v>
      </c>
      <c r="M22" s="17">
        <v>9</v>
      </c>
      <c r="N22" s="17">
        <v>4289.55</v>
      </c>
      <c r="O22" s="17">
        <v>8</v>
      </c>
      <c r="P22" s="17">
        <v>3262.42</v>
      </c>
      <c r="Q22" s="17">
        <v>8</v>
      </c>
      <c r="R22" s="17">
        <v>2988.04</v>
      </c>
      <c r="S22" s="17">
        <v>7</v>
      </c>
      <c r="T22" s="17">
        <v>3241.05</v>
      </c>
      <c r="U22" s="17">
        <v>15</v>
      </c>
      <c r="V22" s="17">
        <v>8921.7099999999991</v>
      </c>
      <c r="W22" s="17">
        <v>5</v>
      </c>
      <c r="X22" s="17">
        <v>1946.53</v>
      </c>
      <c r="Y22" s="17"/>
      <c r="Z22" s="17"/>
      <c r="AA22" s="50">
        <f t="shared" ref="AA22:AA24" si="4">C22+E22+G22+I22+K22+M22+O22+Q22+S22+U22+W22+Y22</f>
        <v>94</v>
      </c>
      <c r="AB22" s="50">
        <f t="shared" ref="AB22:AB24" si="5">D22+F22+H22+J22+L22+N22+P22+R22+T22+V22+X22+Z22</f>
        <v>43006.22</v>
      </c>
    </row>
    <row r="23" spans="1:30" x14ac:dyDescent="0.2">
      <c r="B23" s="23" t="s">
        <v>45</v>
      </c>
      <c r="C23" s="17">
        <v>2</v>
      </c>
      <c r="D23" s="17">
        <v>1106.3</v>
      </c>
      <c r="E23" s="17">
        <v>1</v>
      </c>
      <c r="F23" s="17">
        <v>820.66</v>
      </c>
      <c r="G23" s="17">
        <v>1</v>
      </c>
      <c r="H23" s="17">
        <v>477.38</v>
      </c>
      <c r="I23" s="17"/>
      <c r="J23" s="17"/>
      <c r="K23" s="17">
        <v>4</v>
      </c>
      <c r="L23" s="17">
        <v>1882.7</v>
      </c>
      <c r="M23" s="17">
        <v>6</v>
      </c>
      <c r="N23" s="17">
        <v>2322.06</v>
      </c>
      <c r="O23" s="17">
        <v>7</v>
      </c>
      <c r="P23" s="17">
        <v>2408.58</v>
      </c>
      <c r="Q23" s="17">
        <v>1</v>
      </c>
      <c r="R23" s="17">
        <v>232.75</v>
      </c>
      <c r="S23" s="17">
        <v>3</v>
      </c>
      <c r="T23" s="17">
        <v>1248.67</v>
      </c>
      <c r="U23" s="17">
        <v>16</v>
      </c>
      <c r="V23" s="17">
        <v>7448.68</v>
      </c>
      <c r="W23" s="17">
        <v>1</v>
      </c>
      <c r="X23" s="17">
        <v>342</v>
      </c>
      <c r="Y23" s="17">
        <v>3</v>
      </c>
      <c r="Z23" s="17">
        <v>1488</v>
      </c>
      <c r="AA23" s="50">
        <f t="shared" si="4"/>
        <v>45</v>
      </c>
      <c r="AB23" s="50">
        <f t="shared" si="5"/>
        <v>19777.78</v>
      </c>
    </row>
    <row r="24" spans="1:30" x14ac:dyDescent="0.2">
      <c r="A24" s="29"/>
      <c r="B24" s="30" t="s">
        <v>46</v>
      </c>
      <c r="C24" s="8"/>
      <c r="D24" s="8"/>
      <c r="E24" s="8">
        <v>3</v>
      </c>
      <c r="F24" s="8">
        <v>2194.36</v>
      </c>
      <c r="G24" s="8">
        <v>1</v>
      </c>
      <c r="H24" s="8">
        <v>64.42</v>
      </c>
      <c r="I24" s="8"/>
      <c r="J24" s="8"/>
      <c r="K24" s="4">
        <v>1</v>
      </c>
      <c r="L24" s="4">
        <v>65.22</v>
      </c>
      <c r="M24" s="4">
        <v>1</v>
      </c>
      <c r="N24" s="4">
        <v>2177.64</v>
      </c>
      <c r="O24" s="4"/>
      <c r="P24" s="4"/>
      <c r="Q24" s="4">
        <v>2</v>
      </c>
      <c r="R24" s="4">
        <v>160.13999999999999</v>
      </c>
      <c r="S24" s="4"/>
      <c r="T24" s="4"/>
      <c r="U24" s="4"/>
      <c r="V24" s="4"/>
      <c r="W24" s="4"/>
      <c r="X24" s="4"/>
      <c r="Y24" s="4">
        <v>1</v>
      </c>
      <c r="Z24" s="4">
        <v>189.17</v>
      </c>
      <c r="AA24" s="50">
        <f t="shared" si="4"/>
        <v>9</v>
      </c>
      <c r="AB24" s="50">
        <f t="shared" si="5"/>
        <v>4850.95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14</v>
      </c>
      <c r="D25" s="59">
        <f t="shared" si="6"/>
        <v>7827</v>
      </c>
      <c r="E25" s="27">
        <f t="shared" si="6"/>
        <v>12</v>
      </c>
      <c r="F25" s="59">
        <f t="shared" si="6"/>
        <v>6004.41</v>
      </c>
      <c r="G25" s="27">
        <f t="shared" si="6"/>
        <v>6</v>
      </c>
      <c r="H25" s="59">
        <f t="shared" si="6"/>
        <v>1562.25</v>
      </c>
      <c r="I25" s="27">
        <f t="shared" si="6"/>
        <v>16</v>
      </c>
      <c r="J25" s="59">
        <f t="shared" si="6"/>
        <v>6524.17</v>
      </c>
      <c r="K25" s="64">
        <f t="shared" si="6"/>
        <v>7</v>
      </c>
      <c r="L25" s="72">
        <f t="shared" si="6"/>
        <v>3050.1299999999997</v>
      </c>
      <c r="M25" s="64">
        <f t="shared" si="6"/>
        <v>16</v>
      </c>
      <c r="N25" s="72">
        <f t="shared" si="6"/>
        <v>8789.25</v>
      </c>
      <c r="O25" s="64">
        <f t="shared" si="6"/>
        <v>15</v>
      </c>
      <c r="P25" s="72">
        <f t="shared" si="6"/>
        <v>5671</v>
      </c>
      <c r="Q25" s="64">
        <f t="shared" si="6"/>
        <v>11</v>
      </c>
      <c r="R25" s="72">
        <f t="shared" si="6"/>
        <v>3380.93</v>
      </c>
      <c r="S25" s="64">
        <f t="shared" si="6"/>
        <v>10</v>
      </c>
      <c r="T25" s="72">
        <f t="shared" si="6"/>
        <v>4489.72</v>
      </c>
      <c r="U25" s="64">
        <f t="shared" si="6"/>
        <v>31</v>
      </c>
      <c r="V25" s="72">
        <f t="shared" si="6"/>
        <v>16370.39</v>
      </c>
      <c r="W25" s="64">
        <f t="shared" si="6"/>
        <v>6</v>
      </c>
      <c r="X25" s="72">
        <f t="shared" si="6"/>
        <v>2288.5299999999997</v>
      </c>
      <c r="Y25" s="64">
        <f t="shared" si="6"/>
        <v>4</v>
      </c>
      <c r="Z25" s="72">
        <f t="shared" si="6"/>
        <v>1677.17</v>
      </c>
      <c r="AA25" s="52">
        <f t="shared" si="6"/>
        <v>148</v>
      </c>
      <c r="AB25" s="53">
        <f t="shared" si="6"/>
        <v>67634.95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322</v>
      </c>
      <c r="D27" s="73">
        <f t="shared" si="7"/>
        <v>18793.59</v>
      </c>
      <c r="E27" s="61">
        <f t="shared" si="7"/>
        <v>303</v>
      </c>
      <c r="F27" s="73">
        <f t="shared" si="7"/>
        <v>18118.41</v>
      </c>
      <c r="G27" s="61">
        <f t="shared" si="7"/>
        <v>326</v>
      </c>
      <c r="H27" s="73">
        <f t="shared" si="7"/>
        <v>13795.14</v>
      </c>
      <c r="I27" s="61">
        <f t="shared" si="7"/>
        <v>266</v>
      </c>
      <c r="J27" s="73">
        <f t="shared" si="7"/>
        <v>16504.190000000002</v>
      </c>
      <c r="K27" s="61">
        <f t="shared" si="7"/>
        <v>236</v>
      </c>
      <c r="L27" s="73">
        <f t="shared" si="7"/>
        <v>11664.349999999999</v>
      </c>
      <c r="M27" s="61">
        <f t="shared" si="7"/>
        <v>220</v>
      </c>
      <c r="N27" s="73">
        <f t="shared" si="7"/>
        <v>15092.59</v>
      </c>
      <c r="O27" s="61">
        <f t="shared" si="7"/>
        <v>287</v>
      </c>
      <c r="P27" s="73">
        <f t="shared" si="7"/>
        <v>14927.79</v>
      </c>
      <c r="Q27" s="61">
        <f t="shared" si="7"/>
        <v>290</v>
      </c>
      <c r="R27" s="73">
        <f t="shared" si="7"/>
        <v>12946.14</v>
      </c>
      <c r="S27" s="61">
        <f t="shared" si="7"/>
        <v>301</v>
      </c>
      <c r="T27" s="73">
        <f t="shared" si="7"/>
        <v>14880.18</v>
      </c>
      <c r="U27" s="61">
        <f t="shared" si="7"/>
        <v>361</v>
      </c>
      <c r="V27" s="73">
        <f t="shared" si="7"/>
        <v>24335.91</v>
      </c>
      <c r="W27" s="61">
        <f t="shared" si="7"/>
        <v>253</v>
      </c>
      <c r="X27" s="73">
        <f t="shared" si="7"/>
        <v>9797.58</v>
      </c>
      <c r="Y27" s="61">
        <f t="shared" si="7"/>
        <v>213</v>
      </c>
      <c r="Z27" s="73">
        <f t="shared" si="7"/>
        <v>7752.25</v>
      </c>
      <c r="AA27" s="117">
        <f t="shared" si="7"/>
        <v>3378</v>
      </c>
      <c r="AB27" s="118">
        <f t="shared" si="7"/>
        <v>178608.12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198852.16</v>
      </c>
      <c r="E29" s="60"/>
      <c r="F29" s="87">
        <v>168394.98</v>
      </c>
      <c r="G29" s="60"/>
      <c r="H29" s="87">
        <v>192373</v>
      </c>
      <c r="I29" s="60"/>
      <c r="J29" s="87">
        <v>151371.32</v>
      </c>
      <c r="K29" s="60"/>
      <c r="L29" s="87">
        <v>127677.21</v>
      </c>
      <c r="M29" s="60"/>
      <c r="N29" s="87">
        <v>123200.97</v>
      </c>
      <c r="O29" s="60"/>
      <c r="P29" s="87">
        <v>176203.73</v>
      </c>
      <c r="Q29" s="60"/>
      <c r="R29" s="87">
        <v>164914.34</v>
      </c>
      <c r="S29" s="60"/>
      <c r="T29" s="87">
        <v>177335.08</v>
      </c>
      <c r="U29" s="60"/>
      <c r="V29" s="87">
        <v>211302.33</v>
      </c>
      <c r="W29" s="60"/>
      <c r="X29" s="87">
        <v>177954.57</v>
      </c>
      <c r="Y29" s="60"/>
      <c r="Z29" s="87">
        <v>113102.04</v>
      </c>
      <c r="AA29" s="85"/>
      <c r="AB29" s="58">
        <f>D29+F29+H29+J29+L29+N29+P29+R29+T29+V29+X29+Z29</f>
        <v>1982681.7300000002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9.4510363880382295E-2</v>
      </c>
      <c r="E30" s="28"/>
      <c r="F30" s="105">
        <f t="shared" ref="F30" si="8">F27/F29</f>
        <v>0.10759471570945879</v>
      </c>
      <c r="G30" s="28"/>
      <c r="H30" s="105">
        <f t="shared" ref="H30" si="9">H27/H29</f>
        <v>7.1710375156596812E-2</v>
      </c>
      <c r="I30" s="28"/>
      <c r="J30" s="105">
        <f t="shared" ref="J30" si="10">J27/J29</f>
        <v>0.10903115596798654</v>
      </c>
      <c r="K30" s="28"/>
      <c r="L30" s="105">
        <f t="shared" ref="L30" si="11">L27/L29</f>
        <v>9.135812099904124E-2</v>
      </c>
      <c r="M30" s="28"/>
      <c r="N30" s="105">
        <f t="shared" ref="N30" si="12">N27/N29</f>
        <v>0.12250382444229133</v>
      </c>
      <c r="O30" s="28"/>
      <c r="P30" s="105">
        <f t="shared" ref="P30" si="13">P27/P29</f>
        <v>8.4718921670954406E-2</v>
      </c>
      <c r="Q30" s="28"/>
      <c r="R30" s="105">
        <f t="shared" ref="R30" si="14">R27/R29</f>
        <v>7.8502209086244404E-2</v>
      </c>
      <c r="S30" s="28"/>
      <c r="T30" s="105">
        <f t="shared" ref="T30" si="15">T27/T29</f>
        <v>8.3909962992093842E-2</v>
      </c>
      <c r="U30" s="28"/>
      <c r="V30" s="105">
        <f t="shared" ref="V30" si="16">V27/V29</f>
        <v>0.11517104425682387</v>
      </c>
      <c r="W30" s="28"/>
      <c r="X30" s="105">
        <f t="shared" ref="X30" si="17">X27/X29</f>
        <v>5.5056636084142144E-2</v>
      </c>
      <c r="Y30" s="28"/>
      <c r="Z30" s="105">
        <f t="shared" ref="Z30" si="18">Z27/Z29</f>
        <v>6.8542088188683431E-2</v>
      </c>
      <c r="AA30" s="119"/>
      <c r="AB30" s="120">
        <f>AB27/AB29</f>
        <v>9.008411047394882E-2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84</v>
      </c>
      <c r="D33" s="17">
        <v>4251.03</v>
      </c>
      <c r="E33" s="17">
        <v>109</v>
      </c>
      <c r="F33" s="17">
        <v>4926.5</v>
      </c>
      <c r="G33" s="17">
        <v>68</v>
      </c>
      <c r="H33" s="17">
        <v>2542.9699999999998</v>
      </c>
      <c r="I33" s="17">
        <v>113</v>
      </c>
      <c r="J33" s="17">
        <v>4309.78</v>
      </c>
      <c r="K33" s="17">
        <v>106</v>
      </c>
      <c r="L33" s="17">
        <v>3052.68</v>
      </c>
      <c r="M33" s="17">
        <v>126</v>
      </c>
      <c r="N33" s="17">
        <v>3979.57</v>
      </c>
      <c r="O33" s="17">
        <v>141</v>
      </c>
      <c r="P33" s="111">
        <v>3647.68</v>
      </c>
      <c r="Q33" s="17">
        <v>135</v>
      </c>
      <c r="R33" s="111">
        <v>2987.65</v>
      </c>
      <c r="S33" s="17">
        <v>158</v>
      </c>
      <c r="T33" s="111">
        <v>3876.54</v>
      </c>
      <c r="U33" s="17">
        <v>146</v>
      </c>
      <c r="V33" s="111">
        <v>4286</v>
      </c>
      <c r="W33" s="17">
        <v>83</v>
      </c>
      <c r="X33" s="111">
        <v>2572.7399999999998</v>
      </c>
      <c r="Y33" s="17">
        <v>47</v>
      </c>
      <c r="Z33" s="111">
        <v>2076.5100000000002</v>
      </c>
      <c r="AA33" s="50">
        <f t="shared" ref="AA33:AA34" si="19">C33+E33+G33+I33+K33+M33+O33+Q33+S33+U33+W33+Y33</f>
        <v>1316</v>
      </c>
      <c r="AB33" s="113">
        <f t="shared" ref="AB33:AB34" si="20">D33+F33+H33+J33+L33+N33+P33+R33+T33+V33+X33+Z33</f>
        <v>42509.65</v>
      </c>
    </row>
    <row r="34" spans="1:32" x14ac:dyDescent="0.2">
      <c r="A34" s="29"/>
      <c r="B34" s="30" t="s">
        <v>41</v>
      </c>
      <c r="C34" s="95">
        <v>68</v>
      </c>
      <c r="D34" s="95">
        <v>4021.17</v>
      </c>
      <c r="E34" s="95">
        <v>77</v>
      </c>
      <c r="F34" s="95">
        <v>3393.38</v>
      </c>
      <c r="G34" s="95">
        <v>112</v>
      </c>
      <c r="H34" s="95">
        <v>1677.76</v>
      </c>
      <c r="I34" s="95">
        <v>51</v>
      </c>
      <c r="J34" s="95">
        <v>1417.24</v>
      </c>
      <c r="K34" s="95">
        <v>70</v>
      </c>
      <c r="L34" s="95">
        <v>924.64</v>
      </c>
      <c r="M34" s="95">
        <v>75</v>
      </c>
      <c r="N34" s="95">
        <v>1204.99</v>
      </c>
      <c r="O34" s="95">
        <v>62</v>
      </c>
      <c r="P34" s="112">
        <v>1606.67</v>
      </c>
      <c r="Q34" s="95">
        <v>78</v>
      </c>
      <c r="R34" s="112">
        <v>2318.09</v>
      </c>
      <c r="S34" s="95">
        <v>87</v>
      </c>
      <c r="T34" s="112">
        <v>1925.54</v>
      </c>
      <c r="U34" s="95">
        <v>86</v>
      </c>
      <c r="V34" s="112">
        <v>3459.09</v>
      </c>
      <c r="W34" s="95">
        <v>60</v>
      </c>
      <c r="X34" s="112">
        <v>1269.5899999999999</v>
      </c>
      <c r="Y34" s="95">
        <v>33</v>
      </c>
      <c r="Z34" s="112">
        <v>1886.58</v>
      </c>
      <c r="AA34" s="50">
        <f t="shared" si="19"/>
        <v>859</v>
      </c>
      <c r="AB34" s="113">
        <f t="shared" si="20"/>
        <v>25104.739999999998</v>
      </c>
    </row>
    <row r="35" spans="1:32" s="24" customFormat="1" ht="13.5" thickBot="1" x14ac:dyDescent="0.25">
      <c r="A35" s="63" t="s">
        <v>75</v>
      </c>
      <c r="B35" s="63"/>
      <c r="C35" s="65">
        <f t="shared" ref="C35:N35" si="21">C33+C34</f>
        <v>152</v>
      </c>
      <c r="D35" s="114">
        <f t="shared" si="21"/>
        <v>8272.2000000000007</v>
      </c>
      <c r="E35" s="65">
        <f t="shared" si="21"/>
        <v>186</v>
      </c>
      <c r="F35" s="114">
        <f t="shared" si="21"/>
        <v>8319.880000000001</v>
      </c>
      <c r="G35" s="65">
        <f t="shared" si="21"/>
        <v>180</v>
      </c>
      <c r="H35" s="114">
        <f t="shared" si="21"/>
        <v>4220.7299999999996</v>
      </c>
      <c r="I35" s="65">
        <f t="shared" si="21"/>
        <v>164</v>
      </c>
      <c r="J35" s="114">
        <f t="shared" si="21"/>
        <v>5727.0199999999995</v>
      </c>
      <c r="K35" s="65">
        <f t="shared" si="21"/>
        <v>176</v>
      </c>
      <c r="L35" s="114">
        <f t="shared" si="21"/>
        <v>3977.3199999999997</v>
      </c>
      <c r="M35" s="65">
        <f t="shared" si="21"/>
        <v>201</v>
      </c>
      <c r="N35" s="114">
        <f t="shared" si="21"/>
        <v>5184.5600000000004</v>
      </c>
      <c r="O35" s="65">
        <f t="shared" ref="O35:AB35" si="22">SUM(O33:O34)</f>
        <v>203</v>
      </c>
      <c r="P35" s="114">
        <f t="shared" si="22"/>
        <v>5254.35</v>
      </c>
      <c r="Q35" s="65">
        <f t="shared" si="22"/>
        <v>213</v>
      </c>
      <c r="R35" s="114">
        <f t="shared" si="22"/>
        <v>5305.74</v>
      </c>
      <c r="S35" s="65">
        <f t="shared" si="22"/>
        <v>245</v>
      </c>
      <c r="T35" s="114">
        <f t="shared" si="22"/>
        <v>5802.08</v>
      </c>
      <c r="U35" s="65">
        <f t="shared" si="22"/>
        <v>232</v>
      </c>
      <c r="V35" s="114">
        <f t="shared" si="22"/>
        <v>7745.09</v>
      </c>
      <c r="W35" s="65">
        <f t="shared" si="22"/>
        <v>143</v>
      </c>
      <c r="X35" s="114">
        <f t="shared" si="22"/>
        <v>3842.33</v>
      </c>
      <c r="Y35" s="65">
        <f t="shared" si="22"/>
        <v>80</v>
      </c>
      <c r="Z35" s="114">
        <f t="shared" si="22"/>
        <v>3963.09</v>
      </c>
      <c r="AA35" s="52">
        <f t="shared" si="22"/>
        <v>2175</v>
      </c>
      <c r="AB35" s="53">
        <f t="shared" si="22"/>
        <v>67614.39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21613.45</v>
      </c>
      <c r="E37" s="71"/>
      <c r="F37" s="110">
        <f>F16+F25+F35-F9</f>
        <v>20820.79</v>
      </c>
      <c r="G37" s="71"/>
      <c r="H37" s="110">
        <f>H16+H25+H34-H9</f>
        <v>9794.619999999999</v>
      </c>
      <c r="I37" s="71"/>
      <c r="J37" s="110">
        <f>J16+J25+J35-J9</f>
        <v>17172.340000000004</v>
      </c>
      <c r="K37" s="71"/>
      <c r="L37" s="110">
        <f>L16+L25+L35-L9</f>
        <v>11317.639999999998</v>
      </c>
      <c r="M37" s="71"/>
      <c r="N37" s="110">
        <f>N16+N25+N35-N9</f>
        <v>15700.960000000001</v>
      </c>
      <c r="O37" s="71"/>
      <c r="P37" s="110">
        <f>P16+P25+P35-P9</f>
        <v>14323.56</v>
      </c>
      <c r="Q37" s="71"/>
      <c r="R37" s="110">
        <f>R16+R25+R35-R9</f>
        <v>12768.229999999998</v>
      </c>
      <c r="S37" s="71"/>
      <c r="T37" s="110">
        <f>T16+T25+T35-T9</f>
        <v>15486.780000000002</v>
      </c>
      <c r="U37" s="71"/>
      <c r="V37" s="110">
        <f>V16+V25+V35-V9</f>
        <v>25708.27</v>
      </c>
      <c r="W37" s="71"/>
      <c r="X37" s="110">
        <f>X16+X25+X35-X9</f>
        <v>8764.68</v>
      </c>
      <c r="Y37" s="71"/>
      <c r="Z37" s="110">
        <f>Z16+Z25+Z35-Z9</f>
        <v>8451.86</v>
      </c>
      <c r="AA37" s="71"/>
      <c r="AB37" s="110">
        <f>AB16+AB25+AB35-AB9</f>
        <v>184466.15000000002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49" orientation="landscape" r:id="rId1"/>
  <headerFooter alignWithMargins="0">
    <oddFooter>&amp;L&amp;F&amp;RPrepared by Kathy Adair
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F40"/>
  <sheetViews>
    <sheetView zoomScaleNormal="100" workbookViewId="0">
      <pane xSplit="2" ySplit="4" topLeftCell="N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9.140625" style="1" bestFit="1" customWidth="1"/>
    <col min="15" max="15" width="6.28515625" style="1" customWidth="1"/>
    <col min="16" max="16" width="8.140625" style="1" customWidth="1"/>
    <col min="17" max="17" width="6.28515625" style="1" customWidth="1"/>
    <col min="18" max="18" width="8.140625" style="1" customWidth="1"/>
    <col min="19" max="19" width="6.140625" style="1" customWidth="1"/>
    <col min="20" max="20" width="8.140625" style="1" customWidth="1"/>
    <col min="21" max="21" width="5.28515625" style="1" customWidth="1"/>
    <col min="22" max="22" width="9.140625" style="1" customWidth="1"/>
    <col min="23" max="23" width="7.28515625" style="1" customWidth="1"/>
    <col min="24" max="24" width="8.140625" style="1" customWidth="1"/>
    <col min="25" max="25" width="6.140625" style="1" customWidth="1"/>
    <col min="26" max="26" width="8.140625" style="1" customWidth="1"/>
    <col min="27" max="27" width="6.28515625" style="3" customWidth="1"/>
    <col min="28" max="28" width="10.7109375" style="3" bestFit="1" customWidth="1"/>
  </cols>
  <sheetData>
    <row r="1" spans="1:28" x14ac:dyDescent="0.2">
      <c r="A1" t="s">
        <v>115</v>
      </c>
    </row>
    <row r="2" spans="1:28" x14ac:dyDescent="0.2">
      <c r="A2" t="s">
        <v>30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210</v>
      </c>
      <c r="E6" s="8">
        <v>244</v>
      </c>
      <c r="G6" s="8">
        <v>241</v>
      </c>
      <c r="I6" s="8">
        <v>209</v>
      </c>
      <c r="K6" s="8">
        <v>125</v>
      </c>
      <c r="M6" s="8">
        <v>102</v>
      </c>
      <c r="O6" s="8">
        <v>184</v>
      </c>
      <c r="Q6" s="8">
        <v>186</v>
      </c>
      <c r="S6" s="8">
        <v>170</v>
      </c>
      <c r="U6" s="8">
        <v>174</v>
      </c>
      <c r="W6" s="6">
        <v>146</v>
      </c>
      <c r="Y6" s="8">
        <v>149</v>
      </c>
      <c r="AA6" s="49">
        <f>C6+E6+G6+I6+K6+M6+O6+Q6+S6+U6+W6+Y6</f>
        <v>2140</v>
      </c>
      <c r="AB6" s="48"/>
    </row>
    <row r="7" spans="1:28" ht="13.5" thickTop="1" x14ac:dyDescent="0.2">
      <c r="B7" s="23" t="s">
        <v>112</v>
      </c>
      <c r="D7" s="4">
        <v>1907.75</v>
      </c>
      <c r="F7" s="4">
        <v>2282.5500000000002</v>
      </c>
      <c r="H7" s="4">
        <v>2222.86</v>
      </c>
      <c r="J7" s="4">
        <v>1904.84</v>
      </c>
      <c r="L7" s="4">
        <v>1211.01</v>
      </c>
      <c r="N7" s="4">
        <v>959.45</v>
      </c>
      <c r="P7" s="4">
        <v>1718.55</v>
      </c>
      <c r="R7" s="4">
        <v>1747.3</v>
      </c>
      <c r="T7" s="4">
        <v>1599.48</v>
      </c>
      <c r="V7" s="4">
        <v>1628.56</v>
      </c>
      <c r="X7" s="4">
        <v>1390.77</v>
      </c>
      <c r="Z7" s="4">
        <v>1451.04</v>
      </c>
      <c r="AA7" s="48"/>
      <c r="AB7" s="50">
        <f>D7+F7+H7+J7+L7+N7+P7+R7+T7+V7+X7+Z7</f>
        <v>20024.16</v>
      </c>
    </row>
    <row r="8" spans="1:28" x14ac:dyDescent="0.2">
      <c r="B8" s="23" t="s">
        <v>113</v>
      </c>
      <c r="D8" s="6">
        <v>315</v>
      </c>
      <c r="F8" s="6">
        <v>366</v>
      </c>
      <c r="H8" s="6">
        <v>361.5</v>
      </c>
      <c r="J8" s="6">
        <v>313.5</v>
      </c>
      <c r="L8" s="6">
        <v>157.25</v>
      </c>
      <c r="N8" s="6">
        <v>127.5</v>
      </c>
      <c r="P8" s="6">
        <v>230</v>
      </c>
      <c r="R8" s="6">
        <v>232.5</v>
      </c>
      <c r="T8" s="6">
        <v>212.5</v>
      </c>
      <c r="V8" s="6">
        <v>217.5</v>
      </c>
      <c r="X8" s="6">
        <v>182.5</v>
      </c>
      <c r="Z8" s="6">
        <v>185.5</v>
      </c>
      <c r="AA8" s="48"/>
      <c r="AB8" s="51">
        <f>D8+F8+H8+J8+L8+N8+P8+R8+T8+V8+X8+Z8</f>
        <v>2901.25</v>
      </c>
    </row>
    <row r="9" spans="1:28" ht="13.5" thickBot="1" x14ac:dyDescent="0.25">
      <c r="A9" s="63" t="s">
        <v>38</v>
      </c>
      <c r="B9" s="131"/>
      <c r="C9" s="9"/>
      <c r="D9" s="59">
        <f>SUM(D7:D8)</f>
        <v>2222.75</v>
      </c>
      <c r="E9" s="9"/>
      <c r="F9" s="59">
        <f>SUM(F7:F8)</f>
        <v>2648.55</v>
      </c>
      <c r="G9" s="9"/>
      <c r="H9" s="59">
        <f>SUM(H7:H8)</f>
        <v>2584.36</v>
      </c>
      <c r="I9" s="9"/>
      <c r="J9" s="59">
        <f>SUM(J7:J8)</f>
        <v>2218.34</v>
      </c>
      <c r="K9" s="9"/>
      <c r="L9" s="59">
        <f>SUM(L7:L8)</f>
        <v>1368.26</v>
      </c>
      <c r="M9" s="9"/>
      <c r="N9" s="59">
        <f>SUM(N7:N8)</f>
        <v>1086.95</v>
      </c>
      <c r="O9" s="9"/>
      <c r="P9" s="59">
        <f>SUM(P7:P8)</f>
        <v>1948.55</v>
      </c>
      <c r="Q9" s="9"/>
      <c r="R9" s="59">
        <f>SUM(R7:R8)</f>
        <v>1979.8</v>
      </c>
      <c r="S9" s="9"/>
      <c r="T9" s="59">
        <f>SUM(T7:T8)</f>
        <v>1811.98</v>
      </c>
      <c r="U9" s="9"/>
      <c r="V9" s="59">
        <f>SUM(V7:V8)</f>
        <v>1846.06</v>
      </c>
      <c r="W9" s="9"/>
      <c r="X9" s="59">
        <f>SUM(X7:X8)</f>
        <v>1573.27</v>
      </c>
      <c r="Y9" s="9"/>
      <c r="Z9" s="59">
        <f>SUM(Z7:Z8)</f>
        <v>1636.54</v>
      </c>
      <c r="AA9" s="49"/>
      <c r="AB9" s="57">
        <f>SUM(AB7:AB8)</f>
        <v>22925.41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116</v>
      </c>
      <c r="D12" s="129">
        <v>3164.16</v>
      </c>
      <c r="E12" s="129">
        <v>118</v>
      </c>
      <c r="F12" s="129">
        <v>2958.96</v>
      </c>
      <c r="G12" s="129">
        <v>110</v>
      </c>
      <c r="H12" s="129">
        <v>3059.63</v>
      </c>
      <c r="I12" s="129">
        <v>87</v>
      </c>
      <c r="J12" s="129">
        <v>2285.11</v>
      </c>
      <c r="K12" s="129">
        <v>68</v>
      </c>
      <c r="L12" s="129">
        <v>1511.93</v>
      </c>
      <c r="M12" s="129">
        <v>47</v>
      </c>
      <c r="N12" s="129">
        <v>1193.4100000000001</v>
      </c>
      <c r="O12" s="129">
        <v>97</v>
      </c>
      <c r="P12" s="129">
        <v>2547.91</v>
      </c>
      <c r="Q12" s="129">
        <v>98</v>
      </c>
      <c r="R12" s="129">
        <v>2343.4</v>
      </c>
      <c r="S12" s="129">
        <v>76</v>
      </c>
      <c r="T12" s="129">
        <v>1821.36</v>
      </c>
      <c r="U12" s="129">
        <v>106</v>
      </c>
      <c r="V12" s="129">
        <v>2594.7199999999998</v>
      </c>
      <c r="W12" s="129">
        <v>82</v>
      </c>
      <c r="X12" s="129">
        <v>1795.12</v>
      </c>
      <c r="Y12" s="129">
        <v>89</v>
      </c>
      <c r="Z12" s="129">
        <v>2115.6</v>
      </c>
      <c r="AA12" s="50">
        <f t="shared" ref="AA12:AB15" si="0">C12+E12+G12+I12+K12+M12+O12+Q12+S12+U12+W12+Y12</f>
        <v>1094</v>
      </c>
      <c r="AB12" s="50">
        <f t="shared" si="0"/>
        <v>27391.31</v>
      </c>
    </row>
    <row r="13" spans="1:28" x14ac:dyDescent="0.2">
      <c r="A13" s="19"/>
      <c r="B13" t="s">
        <v>108</v>
      </c>
      <c r="C13" s="129">
        <v>2</v>
      </c>
      <c r="D13" s="129">
        <v>9.93</v>
      </c>
      <c r="E13" s="129">
        <v>2</v>
      </c>
      <c r="F13" s="129">
        <v>17.059999999999999</v>
      </c>
      <c r="G13" s="129">
        <v>2</v>
      </c>
      <c r="H13" s="129">
        <v>14.33</v>
      </c>
      <c r="I13" s="129">
        <v>3</v>
      </c>
      <c r="J13" s="129">
        <v>21.42</v>
      </c>
      <c r="K13" s="129">
        <v>2</v>
      </c>
      <c r="L13" s="129">
        <v>158.24</v>
      </c>
      <c r="M13" s="129">
        <v>3</v>
      </c>
      <c r="N13" s="129">
        <v>31.72</v>
      </c>
      <c r="O13" s="129">
        <v>3</v>
      </c>
      <c r="P13" s="129">
        <v>41.92</v>
      </c>
      <c r="Q13" s="129">
        <v>4</v>
      </c>
      <c r="R13" s="129">
        <v>115.12</v>
      </c>
      <c r="S13" s="129">
        <v>2</v>
      </c>
      <c r="T13" s="129">
        <v>20.43</v>
      </c>
      <c r="U13" s="129">
        <v>3</v>
      </c>
      <c r="V13" s="129">
        <v>78.790000000000006</v>
      </c>
      <c r="W13" s="129">
        <v>1</v>
      </c>
      <c r="X13" s="129">
        <v>111.27</v>
      </c>
      <c r="Y13" s="129">
        <v>1</v>
      </c>
      <c r="Z13" s="129">
        <v>13.82</v>
      </c>
      <c r="AA13" s="50">
        <f t="shared" si="0"/>
        <v>28</v>
      </c>
      <c r="AB13" s="50">
        <f t="shared" si="0"/>
        <v>634.05000000000007</v>
      </c>
    </row>
    <row r="14" spans="1:28" x14ac:dyDescent="0.2">
      <c r="B14" s="18" t="s">
        <v>111</v>
      </c>
      <c r="C14" s="129">
        <v>22</v>
      </c>
      <c r="D14" s="129">
        <v>3210.71</v>
      </c>
      <c r="E14" s="129">
        <v>30</v>
      </c>
      <c r="F14" s="129">
        <v>4824.8</v>
      </c>
      <c r="G14" s="129">
        <v>19</v>
      </c>
      <c r="H14" s="129">
        <v>2704.78</v>
      </c>
      <c r="I14" s="129">
        <v>13</v>
      </c>
      <c r="J14" s="129">
        <v>2012.97</v>
      </c>
      <c r="K14" s="129">
        <v>12</v>
      </c>
      <c r="L14" s="129">
        <v>1270.19</v>
      </c>
      <c r="M14" s="129">
        <v>8</v>
      </c>
      <c r="N14" s="129">
        <v>443.4</v>
      </c>
      <c r="O14" s="129">
        <v>17</v>
      </c>
      <c r="P14" s="129">
        <v>2088.4</v>
      </c>
      <c r="Q14" s="129">
        <v>18</v>
      </c>
      <c r="R14" s="129">
        <v>3080.6</v>
      </c>
      <c r="S14" s="129">
        <v>16</v>
      </c>
      <c r="T14" s="129">
        <v>2200.9</v>
      </c>
      <c r="U14" s="129">
        <v>15</v>
      </c>
      <c r="V14" s="129">
        <v>1609</v>
      </c>
      <c r="W14" s="129">
        <v>14</v>
      </c>
      <c r="X14" s="129">
        <v>1765</v>
      </c>
      <c r="Y14" s="129">
        <v>8</v>
      </c>
      <c r="Z14" s="129">
        <v>1645</v>
      </c>
      <c r="AA14" s="50">
        <f t="shared" si="0"/>
        <v>192</v>
      </c>
      <c r="AB14" s="50">
        <f t="shared" si="0"/>
        <v>26855.75</v>
      </c>
    </row>
    <row r="15" spans="1:28" s="29" customFormat="1" x14ac:dyDescent="0.2">
      <c r="A15" s="123"/>
      <c r="B15" s="124" t="s">
        <v>109</v>
      </c>
      <c r="C15" s="130">
        <v>2</v>
      </c>
      <c r="D15" s="130">
        <v>2</v>
      </c>
      <c r="E15" s="130">
        <v>1</v>
      </c>
      <c r="F15" s="130">
        <v>0</v>
      </c>
      <c r="G15" s="130">
        <v>1</v>
      </c>
      <c r="H15" s="130">
        <v>0</v>
      </c>
      <c r="I15" s="130"/>
      <c r="J15" s="130"/>
      <c r="K15" s="130">
        <v>1</v>
      </c>
      <c r="L15" s="130">
        <v>0</v>
      </c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>
        <v>1</v>
      </c>
      <c r="Z15" s="130">
        <v>10</v>
      </c>
      <c r="AA15" s="50">
        <f t="shared" si="0"/>
        <v>6</v>
      </c>
      <c r="AB15" s="50">
        <f t="shared" si="0"/>
        <v>12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142</v>
      </c>
      <c r="D16" s="59">
        <f t="shared" si="1"/>
        <v>6386.7999999999993</v>
      </c>
      <c r="E16" s="27">
        <f t="shared" si="1"/>
        <v>151</v>
      </c>
      <c r="F16" s="59">
        <f t="shared" si="1"/>
        <v>7800.82</v>
      </c>
      <c r="G16" s="27">
        <f t="shared" si="1"/>
        <v>132</v>
      </c>
      <c r="H16" s="59">
        <f t="shared" si="1"/>
        <v>5778.74</v>
      </c>
      <c r="I16" s="27">
        <f t="shared" si="1"/>
        <v>103</v>
      </c>
      <c r="J16" s="59">
        <f t="shared" si="1"/>
        <v>4319.5</v>
      </c>
      <c r="K16" s="27">
        <f t="shared" si="1"/>
        <v>83</v>
      </c>
      <c r="L16" s="59">
        <f t="shared" si="1"/>
        <v>2940.36</v>
      </c>
      <c r="M16" s="27">
        <f t="shared" si="1"/>
        <v>58</v>
      </c>
      <c r="N16" s="59">
        <f t="shared" si="1"/>
        <v>1668.5300000000002</v>
      </c>
      <c r="O16" s="27">
        <f t="shared" si="1"/>
        <v>117</v>
      </c>
      <c r="P16" s="59">
        <f t="shared" si="1"/>
        <v>4678.2299999999996</v>
      </c>
      <c r="Q16" s="27">
        <f t="shared" si="1"/>
        <v>120</v>
      </c>
      <c r="R16" s="59">
        <f t="shared" si="1"/>
        <v>5539.12</v>
      </c>
      <c r="S16" s="27">
        <f t="shared" si="1"/>
        <v>94</v>
      </c>
      <c r="T16" s="59">
        <f t="shared" si="1"/>
        <v>4042.69</v>
      </c>
      <c r="U16" s="27">
        <f t="shared" si="1"/>
        <v>124</v>
      </c>
      <c r="V16" s="59">
        <f t="shared" si="1"/>
        <v>4282.51</v>
      </c>
      <c r="W16" s="27">
        <f t="shared" si="1"/>
        <v>97</v>
      </c>
      <c r="X16" s="59">
        <f t="shared" si="1"/>
        <v>3671.39</v>
      </c>
      <c r="Y16" s="27">
        <f t="shared" si="1"/>
        <v>99</v>
      </c>
      <c r="Z16" s="59">
        <f t="shared" si="1"/>
        <v>3784.42</v>
      </c>
      <c r="AA16" s="52">
        <f t="shared" si="1"/>
        <v>1320</v>
      </c>
      <c r="AB16" s="53">
        <f t="shared" si="1"/>
        <v>54893.11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4</v>
      </c>
      <c r="D22" s="17">
        <v>3177.11</v>
      </c>
      <c r="E22" s="17">
        <v>7</v>
      </c>
      <c r="F22" s="17">
        <v>4301.01</v>
      </c>
      <c r="G22" s="17">
        <v>12</v>
      </c>
      <c r="H22" s="17">
        <v>6459.65</v>
      </c>
      <c r="I22" s="17">
        <v>5</v>
      </c>
      <c r="J22" s="17">
        <v>1425.45</v>
      </c>
      <c r="K22" s="17">
        <v>4</v>
      </c>
      <c r="L22" s="17">
        <v>2262.6999999999998</v>
      </c>
      <c r="M22" s="17">
        <v>3</v>
      </c>
      <c r="N22" s="17">
        <v>1486.65</v>
      </c>
      <c r="O22" s="17">
        <v>12</v>
      </c>
      <c r="P22" s="17">
        <v>6984.65</v>
      </c>
      <c r="Q22" s="17">
        <v>4</v>
      </c>
      <c r="R22" s="17">
        <v>2634.86</v>
      </c>
      <c r="S22" s="17">
        <v>6</v>
      </c>
      <c r="T22" s="17">
        <v>3014.43</v>
      </c>
      <c r="U22" s="17">
        <v>2</v>
      </c>
      <c r="V22" s="17">
        <v>1581.35</v>
      </c>
      <c r="W22" s="17">
        <v>4</v>
      </c>
      <c r="X22" s="17">
        <v>1722.28</v>
      </c>
      <c r="Y22" s="17">
        <v>5</v>
      </c>
      <c r="Z22" s="17">
        <v>3068.61</v>
      </c>
      <c r="AA22" s="50">
        <f t="shared" ref="AA22:AA24" si="4">C22+E22+G22+I22+K22+M22+O22+Q22+S22+U22+W22+Y22</f>
        <v>68</v>
      </c>
      <c r="AB22" s="50">
        <f t="shared" ref="AB22:AB24" si="5">D22+F22+H22+J22+L22+N22+P22+R22+T22+V22+X22+Z22</f>
        <v>38118.75</v>
      </c>
    </row>
    <row r="23" spans="1:30" x14ac:dyDescent="0.2">
      <c r="B23" s="23" t="s">
        <v>45</v>
      </c>
      <c r="C23" s="17"/>
      <c r="D23" s="17"/>
      <c r="E23" s="17">
        <v>1</v>
      </c>
      <c r="F23" s="17">
        <v>579.5</v>
      </c>
      <c r="G23" s="17">
        <v>3</v>
      </c>
      <c r="H23" s="17">
        <v>1031.3</v>
      </c>
      <c r="I23" s="17"/>
      <c r="J23" s="17"/>
      <c r="K23" s="17">
        <v>2</v>
      </c>
      <c r="L23" s="17">
        <v>781.1</v>
      </c>
      <c r="M23" s="17"/>
      <c r="N23" s="17"/>
      <c r="O23" s="17"/>
      <c r="P23" s="17"/>
      <c r="Q23" s="17">
        <v>3</v>
      </c>
      <c r="R23" s="17">
        <v>1080.3</v>
      </c>
      <c r="S23" s="17">
        <v>6</v>
      </c>
      <c r="T23" s="17">
        <v>2568.63</v>
      </c>
      <c r="U23" s="17">
        <v>1</v>
      </c>
      <c r="V23" s="17">
        <v>188.07</v>
      </c>
      <c r="W23" s="17">
        <v>1</v>
      </c>
      <c r="X23" s="17">
        <v>291</v>
      </c>
      <c r="Y23" s="17">
        <v>2</v>
      </c>
      <c r="Z23" s="17">
        <v>1036.5999999999999</v>
      </c>
      <c r="AA23" s="50">
        <f t="shared" si="4"/>
        <v>19</v>
      </c>
      <c r="AB23" s="50">
        <f t="shared" si="5"/>
        <v>7556.5</v>
      </c>
    </row>
    <row r="24" spans="1:30" x14ac:dyDescent="0.2">
      <c r="A24" s="29"/>
      <c r="B24" s="30" t="s">
        <v>46</v>
      </c>
      <c r="C24" s="8">
        <v>3</v>
      </c>
      <c r="D24" s="8">
        <v>351.66</v>
      </c>
      <c r="E24" s="8">
        <v>1</v>
      </c>
      <c r="F24" s="8">
        <v>205.42</v>
      </c>
      <c r="G24" s="8"/>
      <c r="H24" s="8"/>
      <c r="I24" s="8"/>
      <c r="J24" s="8"/>
      <c r="K24" s="4"/>
      <c r="L24" s="4"/>
      <c r="M24" s="4"/>
      <c r="N24" s="4"/>
      <c r="O24" s="4"/>
      <c r="P24" s="4"/>
      <c r="Q24" s="4">
        <v>1</v>
      </c>
      <c r="R24" s="4">
        <v>65.17</v>
      </c>
      <c r="S24" s="4"/>
      <c r="T24" s="4"/>
      <c r="U24" s="4"/>
      <c r="V24" s="4"/>
      <c r="W24" s="4"/>
      <c r="X24" s="4"/>
      <c r="Y24" s="4"/>
      <c r="Z24" s="4"/>
      <c r="AA24" s="50">
        <f t="shared" si="4"/>
        <v>5</v>
      </c>
      <c r="AB24" s="50">
        <f t="shared" si="5"/>
        <v>622.25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7</v>
      </c>
      <c r="D25" s="59">
        <f t="shared" si="6"/>
        <v>3528.77</v>
      </c>
      <c r="E25" s="27">
        <f t="shared" si="6"/>
        <v>9</v>
      </c>
      <c r="F25" s="59">
        <f t="shared" si="6"/>
        <v>5085.93</v>
      </c>
      <c r="G25" s="27">
        <f t="shared" si="6"/>
        <v>15</v>
      </c>
      <c r="H25" s="59">
        <f t="shared" si="6"/>
        <v>7490.95</v>
      </c>
      <c r="I25" s="27">
        <f t="shared" si="6"/>
        <v>5</v>
      </c>
      <c r="J25" s="59">
        <f t="shared" si="6"/>
        <v>1425.45</v>
      </c>
      <c r="K25" s="64">
        <f t="shared" si="6"/>
        <v>6</v>
      </c>
      <c r="L25" s="72">
        <f t="shared" si="6"/>
        <v>3043.7999999999997</v>
      </c>
      <c r="M25" s="64">
        <f t="shared" si="6"/>
        <v>3</v>
      </c>
      <c r="N25" s="72">
        <f t="shared" si="6"/>
        <v>1486.65</v>
      </c>
      <c r="O25" s="64">
        <f t="shared" si="6"/>
        <v>12</v>
      </c>
      <c r="P25" s="72">
        <f t="shared" si="6"/>
        <v>6984.65</v>
      </c>
      <c r="Q25" s="64">
        <f t="shared" si="6"/>
        <v>8</v>
      </c>
      <c r="R25" s="72">
        <f t="shared" si="6"/>
        <v>3780.33</v>
      </c>
      <c r="S25" s="64">
        <f t="shared" si="6"/>
        <v>12</v>
      </c>
      <c r="T25" s="72">
        <f t="shared" si="6"/>
        <v>5583.0599999999995</v>
      </c>
      <c r="U25" s="64">
        <f t="shared" si="6"/>
        <v>3</v>
      </c>
      <c r="V25" s="72">
        <f t="shared" si="6"/>
        <v>1769.4199999999998</v>
      </c>
      <c r="W25" s="64">
        <f t="shared" si="6"/>
        <v>5</v>
      </c>
      <c r="X25" s="72">
        <f t="shared" si="6"/>
        <v>2013.28</v>
      </c>
      <c r="Y25" s="64">
        <f t="shared" si="6"/>
        <v>7</v>
      </c>
      <c r="Z25" s="72">
        <f t="shared" si="6"/>
        <v>4105.21</v>
      </c>
      <c r="AA25" s="52">
        <f t="shared" si="6"/>
        <v>92</v>
      </c>
      <c r="AB25" s="53">
        <f t="shared" si="6"/>
        <v>46297.5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149</v>
      </c>
      <c r="D27" s="73">
        <f t="shared" si="7"/>
        <v>9915.57</v>
      </c>
      <c r="E27" s="61">
        <f t="shared" si="7"/>
        <v>160</v>
      </c>
      <c r="F27" s="73">
        <f t="shared" si="7"/>
        <v>12886.75</v>
      </c>
      <c r="G27" s="61">
        <f t="shared" si="7"/>
        <v>147</v>
      </c>
      <c r="H27" s="73">
        <f t="shared" si="7"/>
        <v>13269.689999999999</v>
      </c>
      <c r="I27" s="61">
        <f t="shared" si="7"/>
        <v>108</v>
      </c>
      <c r="J27" s="73">
        <f t="shared" si="7"/>
        <v>5744.95</v>
      </c>
      <c r="K27" s="61">
        <f t="shared" si="7"/>
        <v>89</v>
      </c>
      <c r="L27" s="73">
        <f t="shared" si="7"/>
        <v>5984.16</v>
      </c>
      <c r="M27" s="61">
        <f t="shared" si="7"/>
        <v>61</v>
      </c>
      <c r="N27" s="73">
        <f t="shared" si="7"/>
        <v>3155.1800000000003</v>
      </c>
      <c r="O27" s="61">
        <f t="shared" si="7"/>
        <v>129</v>
      </c>
      <c r="P27" s="73">
        <f t="shared" si="7"/>
        <v>11662.88</v>
      </c>
      <c r="Q27" s="61">
        <f t="shared" si="7"/>
        <v>128</v>
      </c>
      <c r="R27" s="73">
        <f t="shared" si="7"/>
        <v>9319.4500000000007</v>
      </c>
      <c r="S27" s="61">
        <f t="shared" si="7"/>
        <v>106</v>
      </c>
      <c r="T27" s="73">
        <f t="shared" si="7"/>
        <v>9625.75</v>
      </c>
      <c r="U27" s="61">
        <f t="shared" si="7"/>
        <v>127</v>
      </c>
      <c r="V27" s="73">
        <f t="shared" si="7"/>
        <v>6051.93</v>
      </c>
      <c r="W27" s="61">
        <f t="shared" si="7"/>
        <v>102</v>
      </c>
      <c r="X27" s="73">
        <f t="shared" si="7"/>
        <v>5684.67</v>
      </c>
      <c r="Y27" s="61">
        <f t="shared" si="7"/>
        <v>106</v>
      </c>
      <c r="Z27" s="73">
        <f t="shared" si="7"/>
        <v>7889.63</v>
      </c>
      <c r="AA27" s="117">
        <f t="shared" si="7"/>
        <v>1412</v>
      </c>
      <c r="AB27" s="118">
        <f t="shared" si="7"/>
        <v>101190.61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89206.92</v>
      </c>
      <c r="E29" s="60"/>
      <c r="F29" s="87">
        <v>100599.8</v>
      </c>
      <c r="G29" s="60"/>
      <c r="H29" s="87">
        <v>97999.23</v>
      </c>
      <c r="I29" s="60"/>
      <c r="J29" s="87">
        <v>73920.27</v>
      </c>
      <c r="K29" s="60"/>
      <c r="L29" s="87">
        <v>47734.54</v>
      </c>
      <c r="M29" s="60"/>
      <c r="N29" s="87">
        <v>43301.46</v>
      </c>
      <c r="O29" s="60"/>
      <c r="P29" s="87">
        <v>79095.56</v>
      </c>
      <c r="Q29" s="60"/>
      <c r="R29" s="87">
        <v>76412.77</v>
      </c>
      <c r="S29" s="60"/>
      <c r="T29" s="87">
        <v>64432.57</v>
      </c>
      <c r="U29" s="60"/>
      <c r="V29" s="87">
        <v>80583.460000000006</v>
      </c>
      <c r="W29" s="60"/>
      <c r="X29" s="87">
        <v>59373.120000000003</v>
      </c>
      <c r="Y29" s="60"/>
      <c r="Z29" s="87">
        <v>56952.9</v>
      </c>
      <c r="AA29" s="85"/>
      <c r="AB29" s="58">
        <f>D29+F29+H29+J29+L29+N29+P29+R29+T29+V29+X29+Z29</f>
        <v>869612.6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0.11115247561512044</v>
      </c>
      <c r="E30" s="28"/>
      <c r="F30" s="105">
        <f t="shared" ref="F30" si="8">F27/F29</f>
        <v>0.12809916123093684</v>
      </c>
      <c r="G30" s="28"/>
      <c r="H30" s="105">
        <f t="shared" ref="H30" si="9">H27/H29</f>
        <v>0.13540606390478782</v>
      </c>
      <c r="I30" s="28"/>
      <c r="J30" s="105">
        <f t="shared" ref="J30" si="10">J27/J29</f>
        <v>7.7718195563950182E-2</v>
      </c>
      <c r="K30" s="28"/>
      <c r="L30" s="105">
        <f t="shared" ref="L30" si="11">L27/L29</f>
        <v>0.12536331134645898</v>
      </c>
      <c r="M30" s="28"/>
      <c r="N30" s="105">
        <f t="shared" ref="N30" si="12">N27/N29</f>
        <v>7.2865441488577987E-2</v>
      </c>
      <c r="O30" s="28"/>
      <c r="P30" s="105">
        <f t="shared" ref="P30" si="13">P27/P29</f>
        <v>0.14745303023330258</v>
      </c>
      <c r="Q30" s="28"/>
      <c r="R30" s="105">
        <f t="shared" ref="R30" si="14">R27/R29</f>
        <v>0.12196194431899275</v>
      </c>
      <c r="S30" s="28"/>
      <c r="T30" s="105">
        <f t="shared" ref="T30" si="15">T27/T29</f>
        <v>0.14939261308372459</v>
      </c>
      <c r="U30" s="28"/>
      <c r="V30" s="105">
        <f t="shared" ref="V30" si="16">V27/V29</f>
        <v>7.5101391774441056E-2</v>
      </c>
      <c r="W30" s="28"/>
      <c r="X30" s="105">
        <f t="shared" ref="X30" si="17">X27/X29</f>
        <v>9.5744842110369127E-2</v>
      </c>
      <c r="Y30" s="28"/>
      <c r="Z30" s="105">
        <f t="shared" ref="Z30" si="18">Z27/Z29</f>
        <v>0.13852903012840434</v>
      </c>
      <c r="AA30" s="119"/>
      <c r="AB30" s="120">
        <f>AB27/AB29</f>
        <v>0.11636286088771024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64</v>
      </c>
      <c r="D33" s="17">
        <v>2742.37</v>
      </c>
      <c r="E33" s="17">
        <v>73</v>
      </c>
      <c r="F33" s="17">
        <v>3482.6</v>
      </c>
      <c r="G33" s="17">
        <v>36</v>
      </c>
      <c r="H33" s="17">
        <v>1427.73</v>
      </c>
      <c r="I33" s="17">
        <v>98</v>
      </c>
      <c r="J33" s="17">
        <v>4939.47</v>
      </c>
      <c r="K33" s="17">
        <v>176</v>
      </c>
      <c r="L33" s="17">
        <v>7403.24</v>
      </c>
      <c r="M33" s="17">
        <v>54</v>
      </c>
      <c r="N33" s="17">
        <v>1888.42</v>
      </c>
      <c r="O33" s="17">
        <v>42</v>
      </c>
      <c r="P33" s="111">
        <v>1329.03</v>
      </c>
      <c r="Q33" s="17">
        <v>112</v>
      </c>
      <c r="R33" s="111">
        <v>5499.83</v>
      </c>
      <c r="S33" s="17">
        <v>142</v>
      </c>
      <c r="T33" s="111">
        <v>4103.54</v>
      </c>
      <c r="U33" s="17">
        <v>71</v>
      </c>
      <c r="V33" s="111">
        <v>2547.08</v>
      </c>
      <c r="W33" s="17">
        <v>50</v>
      </c>
      <c r="X33" s="111">
        <v>1677.92</v>
      </c>
      <c r="Y33" s="17">
        <v>62</v>
      </c>
      <c r="Z33" s="111">
        <v>2481.88</v>
      </c>
      <c r="AA33" s="50">
        <f t="shared" ref="AA33:AA34" si="19">C33+E33+G33+I33+K33+M33+O33+Q33+S33+U33+W33+Y33</f>
        <v>980</v>
      </c>
      <c r="AB33" s="113">
        <f t="shared" ref="AB33:AB34" si="20">D33+F33+H33+J33+L33+N33+P33+R33+T33+V33+X33+Z33</f>
        <v>39523.109999999993</v>
      </c>
    </row>
    <row r="34" spans="1:32" x14ac:dyDescent="0.2">
      <c r="A34" s="29"/>
      <c r="B34" s="30" t="s">
        <v>41</v>
      </c>
      <c r="C34" s="95">
        <v>82</v>
      </c>
      <c r="D34" s="95">
        <v>5349.28</v>
      </c>
      <c r="E34" s="95">
        <v>76</v>
      </c>
      <c r="F34" s="95">
        <v>5545.38</v>
      </c>
      <c r="G34" s="95">
        <v>42</v>
      </c>
      <c r="H34" s="95">
        <v>1404.26</v>
      </c>
      <c r="I34" s="95">
        <v>111</v>
      </c>
      <c r="J34" s="95">
        <v>2718.86</v>
      </c>
      <c r="K34" s="95">
        <v>60</v>
      </c>
      <c r="L34" s="95">
        <v>1895.71</v>
      </c>
      <c r="M34" s="95">
        <v>58</v>
      </c>
      <c r="N34" s="95">
        <v>1167.26</v>
      </c>
      <c r="O34" s="95">
        <v>44</v>
      </c>
      <c r="P34" s="112">
        <v>594.13</v>
      </c>
      <c r="Q34" s="95">
        <v>36</v>
      </c>
      <c r="R34" s="112">
        <v>852.11</v>
      </c>
      <c r="S34" s="95">
        <v>105</v>
      </c>
      <c r="T34" s="112">
        <v>2065.64</v>
      </c>
      <c r="U34" s="95">
        <v>86</v>
      </c>
      <c r="V34" s="112">
        <v>2105.06</v>
      </c>
      <c r="W34" s="95">
        <v>56</v>
      </c>
      <c r="X34" s="112">
        <v>1111.48</v>
      </c>
      <c r="Y34" s="95">
        <v>71</v>
      </c>
      <c r="Z34" s="112">
        <v>4296.17</v>
      </c>
      <c r="AA34" s="50">
        <f t="shared" si="19"/>
        <v>827</v>
      </c>
      <c r="AB34" s="113">
        <f t="shared" si="20"/>
        <v>29105.340000000004</v>
      </c>
    </row>
    <row r="35" spans="1:32" s="24" customFormat="1" ht="13.5" thickBot="1" x14ac:dyDescent="0.25">
      <c r="A35" s="63" t="s">
        <v>75</v>
      </c>
      <c r="B35" s="63"/>
      <c r="C35" s="65">
        <f t="shared" ref="C35:N35" si="21">C33+C34</f>
        <v>146</v>
      </c>
      <c r="D35" s="114">
        <f t="shared" si="21"/>
        <v>8091.65</v>
      </c>
      <c r="E35" s="65">
        <f t="shared" si="21"/>
        <v>149</v>
      </c>
      <c r="F35" s="114">
        <f t="shared" si="21"/>
        <v>9027.98</v>
      </c>
      <c r="G35" s="65">
        <f t="shared" si="21"/>
        <v>78</v>
      </c>
      <c r="H35" s="114">
        <f t="shared" si="21"/>
        <v>2831.99</v>
      </c>
      <c r="I35" s="65">
        <f t="shared" si="21"/>
        <v>209</v>
      </c>
      <c r="J35" s="114">
        <f t="shared" si="21"/>
        <v>7658.33</v>
      </c>
      <c r="K35" s="65">
        <f t="shared" si="21"/>
        <v>236</v>
      </c>
      <c r="L35" s="114">
        <f t="shared" si="21"/>
        <v>9298.9500000000007</v>
      </c>
      <c r="M35" s="65">
        <f t="shared" si="21"/>
        <v>112</v>
      </c>
      <c r="N35" s="114">
        <f t="shared" si="21"/>
        <v>3055.6800000000003</v>
      </c>
      <c r="O35" s="65">
        <f t="shared" ref="O35:AB35" si="22">SUM(O33:O34)</f>
        <v>86</v>
      </c>
      <c r="P35" s="114">
        <f t="shared" si="22"/>
        <v>1923.1599999999999</v>
      </c>
      <c r="Q35" s="65">
        <f t="shared" si="22"/>
        <v>148</v>
      </c>
      <c r="R35" s="114">
        <f t="shared" si="22"/>
        <v>6351.94</v>
      </c>
      <c r="S35" s="65">
        <f t="shared" si="22"/>
        <v>247</v>
      </c>
      <c r="T35" s="114">
        <f t="shared" si="22"/>
        <v>6169.18</v>
      </c>
      <c r="U35" s="65">
        <f t="shared" si="22"/>
        <v>157</v>
      </c>
      <c r="V35" s="114">
        <f t="shared" si="22"/>
        <v>4652.1399999999994</v>
      </c>
      <c r="W35" s="65">
        <f t="shared" si="22"/>
        <v>106</v>
      </c>
      <c r="X35" s="114">
        <f t="shared" si="22"/>
        <v>2789.4</v>
      </c>
      <c r="Y35" s="65">
        <f t="shared" si="22"/>
        <v>133</v>
      </c>
      <c r="Z35" s="114">
        <f t="shared" si="22"/>
        <v>6778.05</v>
      </c>
      <c r="AA35" s="52">
        <f t="shared" si="22"/>
        <v>1807</v>
      </c>
      <c r="AB35" s="53">
        <f t="shared" si="22"/>
        <v>68628.45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15784.470000000001</v>
      </c>
      <c r="E37" s="71"/>
      <c r="F37" s="110">
        <f>F16+F25+F35-F9</f>
        <v>19266.18</v>
      </c>
      <c r="G37" s="71"/>
      <c r="H37" s="110">
        <f>H16+H25+H34-H9</f>
        <v>12089.589999999998</v>
      </c>
      <c r="I37" s="71"/>
      <c r="J37" s="110">
        <f>J16+J25+J35-J9</f>
        <v>11184.939999999999</v>
      </c>
      <c r="K37" s="71"/>
      <c r="L37" s="110">
        <f>L16+L25+L35-L9</f>
        <v>13914.85</v>
      </c>
      <c r="M37" s="71"/>
      <c r="N37" s="110">
        <f>N16+N25+N35-N9</f>
        <v>5123.9100000000008</v>
      </c>
      <c r="O37" s="71"/>
      <c r="P37" s="110">
        <f>P16+P25+P35-P9</f>
        <v>11637.49</v>
      </c>
      <c r="Q37" s="71"/>
      <c r="R37" s="110">
        <f>R16+R25+R35-R9</f>
        <v>13691.59</v>
      </c>
      <c r="S37" s="71"/>
      <c r="T37" s="110">
        <f>T16+T25+T35-T9</f>
        <v>13982.95</v>
      </c>
      <c r="U37" s="71"/>
      <c r="V37" s="110">
        <f>V16+V25+V35-V9</f>
        <v>8858.01</v>
      </c>
      <c r="W37" s="71"/>
      <c r="X37" s="110">
        <f>X16+X25+X35-X9</f>
        <v>6900.7999999999993</v>
      </c>
      <c r="Y37" s="71"/>
      <c r="Z37" s="110">
        <f>Z16+Z25+Z35-Z9</f>
        <v>13031.14</v>
      </c>
      <c r="AA37" s="71"/>
      <c r="AB37" s="110">
        <f>AB16+AB25+AB35-AB9</f>
        <v>146893.65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1" orientation="landscape" r:id="rId1"/>
  <headerFooter alignWithMargins="0">
    <oddFooter>&amp;L&amp;F&amp;RPrepared by Kathy Adair
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F40"/>
  <sheetViews>
    <sheetView zoomScaleNormal="100" workbookViewId="0">
      <pane xSplit="2" ySplit="4" topLeftCell="O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customWidth="1"/>
    <col min="7" max="7" width="5.7109375" style="1" customWidth="1"/>
    <col min="8" max="8" width="9.140625" style="1" customWidth="1"/>
    <col min="9" max="9" width="5.7109375" style="1" customWidth="1"/>
    <col min="10" max="10" width="9.140625" style="1" bestFit="1" customWidth="1"/>
    <col min="11" max="11" width="5.7109375" style="1" customWidth="1"/>
    <col min="12" max="12" width="9.140625" style="1" customWidth="1"/>
    <col min="13" max="13" width="5.7109375" style="1" customWidth="1"/>
    <col min="14" max="14" width="10.7109375" style="1" customWidth="1"/>
    <col min="15" max="15" width="6.28515625" style="1" customWidth="1"/>
    <col min="16" max="16" width="9.140625" style="1" customWidth="1"/>
    <col min="17" max="17" width="6.28515625" style="1" customWidth="1"/>
    <col min="18" max="18" width="9.140625" style="1" customWidth="1"/>
    <col min="19" max="19" width="6.140625" style="1" customWidth="1"/>
    <col min="20" max="20" width="9.140625" style="1" customWidth="1"/>
    <col min="21" max="21" width="5.28515625" style="1" customWidth="1"/>
    <col min="22" max="22" width="9.140625" style="1" customWidth="1"/>
    <col min="23" max="23" width="7.28515625" style="1" customWidth="1"/>
    <col min="24" max="24" width="9.140625" style="1" customWidth="1"/>
    <col min="25" max="25" width="6.140625" style="1" customWidth="1"/>
    <col min="26" max="26" width="9.140625" style="1" bestFit="1" customWidth="1"/>
    <col min="27" max="27" width="6.28515625" style="1" customWidth="1"/>
    <col min="28" max="28" width="10.7109375" style="1" bestFit="1" customWidth="1"/>
    <col min="30" max="30" width="10.7109375" bestFit="1" customWidth="1"/>
  </cols>
  <sheetData>
    <row r="1" spans="1:28" x14ac:dyDescent="0.2">
      <c r="A1" t="s">
        <v>115</v>
      </c>
    </row>
    <row r="2" spans="1:28" x14ac:dyDescent="0.2">
      <c r="A2" t="s">
        <v>17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473</v>
      </c>
      <c r="E6" s="8">
        <v>461</v>
      </c>
      <c r="G6" s="8">
        <v>432</v>
      </c>
      <c r="I6" s="8">
        <v>445</v>
      </c>
      <c r="K6" s="8">
        <v>449</v>
      </c>
      <c r="M6" s="8">
        <v>466</v>
      </c>
      <c r="O6" s="8">
        <v>481</v>
      </c>
      <c r="Q6" s="8">
        <v>384</v>
      </c>
      <c r="S6" s="8">
        <v>438</v>
      </c>
      <c r="U6" s="8">
        <v>459</v>
      </c>
      <c r="W6" s="6">
        <v>408</v>
      </c>
      <c r="Y6" s="8">
        <v>448</v>
      </c>
      <c r="AA6" s="49">
        <f>C6+E6+G6+I6+K6+M6+O6+Q6+S6+U6+W6+Y6</f>
        <v>5344</v>
      </c>
      <c r="AB6" s="48"/>
    </row>
    <row r="7" spans="1:28" ht="13.5" thickTop="1" x14ac:dyDescent="0.2">
      <c r="B7" s="23" t="s">
        <v>112</v>
      </c>
      <c r="D7" s="4">
        <v>5697.82</v>
      </c>
      <c r="F7" s="4">
        <v>5691.44</v>
      </c>
      <c r="H7" s="4">
        <v>5287.86</v>
      </c>
      <c r="J7" s="4">
        <v>5545.17</v>
      </c>
      <c r="L7" s="4">
        <v>5846.24</v>
      </c>
      <c r="N7" s="4">
        <v>5816.45</v>
      </c>
      <c r="P7" s="4">
        <v>5847.12</v>
      </c>
      <c r="R7" s="4">
        <v>4787.7</v>
      </c>
      <c r="T7" s="4">
        <v>5580.14</v>
      </c>
      <c r="V7" s="4">
        <v>5844.51</v>
      </c>
      <c r="X7" s="4">
        <v>5303.89</v>
      </c>
      <c r="Z7" s="4">
        <v>5691.85</v>
      </c>
      <c r="AA7" s="48"/>
      <c r="AB7" s="50">
        <f>D7+F7+H7+J7+L7+N7+P7+R7+T7+V7+X7+Z7</f>
        <v>66940.19</v>
      </c>
    </row>
    <row r="8" spans="1:28" x14ac:dyDescent="0.2">
      <c r="B8" s="23" t="s">
        <v>113</v>
      </c>
      <c r="D8" s="6">
        <v>709.5</v>
      </c>
      <c r="F8" s="6">
        <v>691.5</v>
      </c>
      <c r="H8" s="6">
        <v>648</v>
      </c>
      <c r="J8" s="6">
        <v>667.5</v>
      </c>
      <c r="L8" s="6">
        <v>569.25</v>
      </c>
      <c r="N8" s="6">
        <v>582.5</v>
      </c>
      <c r="P8" s="6">
        <v>601.25</v>
      </c>
      <c r="R8" s="6">
        <v>480</v>
      </c>
      <c r="T8" s="6">
        <v>547.5</v>
      </c>
      <c r="V8" s="6">
        <v>575</v>
      </c>
      <c r="X8" s="6">
        <v>510</v>
      </c>
      <c r="Z8" s="6">
        <v>560.5</v>
      </c>
      <c r="AA8" s="48"/>
      <c r="AB8" s="51">
        <f>D8+F8+H8+J8+L8+N8+P8+R8+T8+V8+X8+Z8</f>
        <v>7142.5</v>
      </c>
    </row>
    <row r="9" spans="1:28" ht="13.5" thickBot="1" x14ac:dyDescent="0.25">
      <c r="A9" s="63" t="s">
        <v>38</v>
      </c>
      <c r="B9" s="131"/>
      <c r="C9" s="9"/>
      <c r="D9" s="59">
        <f>SUM(D7:D8)</f>
        <v>6407.32</v>
      </c>
      <c r="E9" s="9"/>
      <c r="F9" s="59">
        <f>SUM(F7:F8)</f>
        <v>6382.94</v>
      </c>
      <c r="G9" s="9"/>
      <c r="H9" s="59">
        <f>SUM(H7:H8)</f>
        <v>5935.86</v>
      </c>
      <c r="I9" s="9"/>
      <c r="J9" s="59">
        <f>SUM(J7:J8)</f>
        <v>6212.67</v>
      </c>
      <c r="K9" s="9"/>
      <c r="L9" s="59">
        <f>SUM(L7:L8)</f>
        <v>6415.49</v>
      </c>
      <c r="M9" s="9"/>
      <c r="N9" s="59">
        <f>SUM(N7:N8)</f>
        <v>6398.95</v>
      </c>
      <c r="O9" s="9"/>
      <c r="P9" s="59">
        <f>SUM(P7:P8)</f>
        <v>6448.37</v>
      </c>
      <c r="Q9" s="9"/>
      <c r="R9" s="59">
        <f>SUM(R7:R8)</f>
        <v>5267.7</v>
      </c>
      <c r="S9" s="9"/>
      <c r="T9" s="59">
        <f>SUM(T7:T8)</f>
        <v>6127.64</v>
      </c>
      <c r="U9" s="9"/>
      <c r="V9" s="59">
        <f>SUM(V7:V8)</f>
        <v>6419.51</v>
      </c>
      <c r="W9" s="9"/>
      <c r="X9" s="59">
        <f>SUM(X7:X8)</f>
        <v>5813.89</v>
      </c>
      <c r="Y9" s="9"/>
      <c r="Z9" s="59">
        <f>SUM(Z7:Z8)</f>
        <v>6252.35</v>
      </c>
      <c r="AA9" s="49"/>
      <c r="AB9" s="57">
        <f>SUM(AB7:AB8)</f>
        <v>74082.69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179</v>
      </c>
      <c r="D12" s="129">
        <v>3976.96</v>
      </c>
      <c r="E12" s="129">
        <v>150</v>
      </c>
      <c r="F12" s="129">
        <v>2917.19</v>
      </c>
      <c r="G12" s="129">
        <v>93</v>
      </c>
      <c r="H12" s="129">
        <v>1790.52</v>
      </c>
      <c r="I12" s="129">
        <v>113</v>
      </c>
      <c r="J12" s="129">
        <v>2304.2600000000002</v>
      </c>
      <c r="K12" s="129">
        <v>138</v>
      </c>
      <c r="L12" s="129">
        <v>3074.02</v>
      </c>
      <c r="M12" s="129">
        <v>125</v>
      </c>
      <c r="N12" s="129">
        <v>2834.77</v>
      </c>
      <c r="O12" s="129">
        <v>158</v>
      </c>
      <c r="P12" s="129">
        <v>3252.48</v>
      </c>
      <c r="Q12" s="129">
        <v>123</v>
      </c>
      <c r="R12" s="129">
        <v>2533</v>
      </c>
      <c r="S12" s="129">
        <v>122</v>
      </c>
      <c r="T12" s="129">
        <v>2557.36</v>
      </c>
      <c r="U12" s="129">
        <v>118</v>
      </c>
      <c r="V12" s="129">
        <v>2420.88</v>
      </c>
      <c r="W12" s="129">
        <v>127</v>
      </c>
      <c r="X12" s="129">
        <v>2748.45</v>
      </c>
      <c r="Y12" s="129">
        <v>159</v>
      </c>
      <c r="Z12" s="129">
        <v>3035.91</v>
      </c>
      <c r="AA12" s="50">
        <f t="shared" ref="AA12:AB15" si="0">C12+E12+G12+I12+K12+M12+O12+Q12+S12+U12+W12+Y12</f>
        <v>1605</v>
      </c>
      <c r="AB12" s="50">
        <f t="shared" si="0"/>
        <v>33445.800000000003</v>
      </c>
    </row>
    <row r="13" spans="1:28" x14ac:dyDescent="0.2">
      <c r="A13" s="19"/>
      <c r="B13" t="s">
        <v>108</v>
      </c>
      <c r="C13" s="129">
        <v>2</v>
      </c>
      <c r="D13" s="129">
        <v>72.599999999999994</v>
      </c>
      <c r="E13" s="129">
        <v>7</v>
      </c>
      <c r="F13" s="129">
        <v>105.28</v>
      </c>
      <c r="G13" s="129">
        <v>3</v>
      </c>
      <c r="H13" s="129">
        <v>192.22</v>
      </c>
      <c r="I13" s="129">
        <v>1</v>
      </c>
      <c r="J13" s="129">
        <v>221.37</v>
      </c>
      <c r="K13" s="129">
        <v>1</v>
      </c>
      <c r="L13" s="129">
        <v>20.16</v>
      </c>
      <c r="M13" s="129">
        <v>3</v>
      </c>
      <c r="N13" s="129">
        <v>122.11</v>
      </c>
      <c r="O13" s="129">
        <v>1</v>
      </c>
      <c r="P13" s="129">
        <v>18.16</v>
      </c>
      <c r="Q13" s="129">
        <v>3</v>
      </c>
      <c r="R13" s="129">
        <v>130.88</v>
      </c>
      <c r="S13" s="129">
        <v>6</v>
      </c>
      <c r="T13" s="129">
        <v>78.16</v>
      </c>
      <c r="U13" s="129">
        <v>6</v>
      </c>
      <c r="V13" s="129">
        <v>23.41</v>
      </c>
      <c r="W13" s="129"/>
      <c r="X13" s="129"/>
      <c r="Y13" s="129">
        <v>4</v>
      </c>
      <c r="Z13" s="129">
        <v>44.13</v>
      </c>
      <c r="AA13" s="50">
        <f t="shared" si="0"/>
        <v>37</v>
      </c>
      <c r="AB13" s="50">
        <f t="shared" si="0"/>
        <v>1028.48</v>
      </c>
    </row>
    <row r="14" spans="1:28" x14ac:dyDescent="0.2">
      <c r="B14" s="18" t="s">
        <v>111</v>
      </c>
      <c r="C14" s="129">
        <v>124</v>
      </c>
      <c r="D14" s="129">
        <v>5308.5</v>
      </c>
      <c r="E14" s="129">
        <v>96</v>
      </c>
      <c r="F14" s="129">
        <v>4404.3</v>
      </c>
      <c r="G14" s="129">
        <v>62</v>
      </c>
      <c r="H14" s="129">
        <v>2916.99</v>
      </c>
      <c r="I14" s="129">
        <v>93</v>
      </c>
      <c r="J14" s="129">
        <v>2698.1</v>
      </c>
      <c r="K14" s="129">
        <v>65</v>
      </c>
      <c r="L14" s="129">
        <v>2848.5</v>
      </c>
      <c r="M14" s="129">
        <v>54</v>
      </c>
      <c r="N14" s="129">
        <v>1223.8</v>
      </c>
      <c r="O14" s="129">
        <v>70</v>
      </c>
      <c r="P14" s="129">
        <v>3732.5</v>
      </c>
      <c r="Q14" s="129">
        <v>68</v>
      </c>
      <c r="R14" s="129">
        <v>2323.6</v>
      </c>
      <c r="S14" s="129">
        <v>81</v>
      </c>
      <c r="T14" s="129">
        <v>2820.3</v>
      </c>
      <c r="U14" s="129">
        <v>73</v>
      </c>
      <c r="V14" s="129">
        <v>2355</v>
      </c>
      <c r="W14" s="129">
        <v>78</v>
      </c>
      <c r="X14" s="129">
        <v>2969</v>
      </c>
      <c r="Y14" s="129">
        <v>75</v>
      </c>
      <c r="Z14" s="129">
        <v>2167</v>
      </c>
      <c r="AA14" s="50">
        <f t="shared" si="0"/>
        <v>939</v>
      </c>
      <c r="AB14" s="50">
        <f t="shared" si="0"/>
        <v>35767.589999999997</v>
      </c>
    </row>
    <row r="15" spans="1:28" s="29" customFormat="1" x14ac:dyDescent="0.2">
      <c r="A15" s="123"/>
      <c r="B15" s="124" t="s">
        <v>109</v>
      </c>
      <c r="C15" s="130">
        <v>7</v>
      </c>
      <c r="D15" s="130">
        <v>116</v>
      </c>
      <c r="E15" s="130">
        <v>16</v>
      </c>
      <c r="F15" s="130">
        <v>168</v>
      </c>
      <c r="G15" s="130">
        <v>16</v>
      </c>
      <c r="H15" s="130">
        <v>218</v>
      </c>
      <c r="I15" s="130">
        <v>10</v>
      </c>
      <c r="J15" s="130">
        <v>19</v>
      </c>
      <c r="K15" s="130">
        <v>15</v>
      </c>
      <c r="L15" s="130">
        <v>24</v>
      </c>
      <c r="M15" s="130">
        <v>11</v>
      </c>
      <c r="N15" s="130">
        <v>6</v>
      </c>
      <c r="O15" s="130">
        <v>12</v>
      </c>
      <c r="P15" s="130">
        <v>38</v>
      </c>
      <c r="Q15" s="130">
        <v>14</v>
      </c>
      <c r="R15" s="130">
        <v>36</v>
      </c>
      <c r="S15" s="130">
        <v>14</v>
      </c>
      <c r="T15" s="130">
        <v>74</v>
      </c>
      <c r="U15" s="130">
        <v>8</v>
      </c>
      <c r="V15" s="130">
        <v>69</v>
      </c>
      <c r="W15" s="130">
        <v>15</v>
      </c>
      <c r="X15" s="130">
        <v>17</v>
      </c>
      <c r="Y15" s="130">
        <v>13</v>
      </c>
      <c r="Z15" s="130">
        <v>32</v>
      </c>
      <c r="AA15" s="50">
        <f t="shared" si="0"/>
        <v>151</v>
      </c>
      <c r="AB15" s="50">
        <f t="shared" si="0"/>
        <v>817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312</v>
      </c>
      <c r="D16" s="59">
        <f t="shared" si="1"/>
        <v>9474.06</v>
      </c>
      <c r="E16" s="27">
        <f t="shared" si="1"/>
        <v>269</v>
      </c>
      <c r="F16" s="59">
        <f t="shared" si="1"/>
        <v>7594.77</v>
      </c>
      <c r="G16" s="27">
        <f t="shared" si="1"/>
        <v>174</v>
      </c>
      <c r="H16" s="59">
        <f t="shared" si="1"/>
        <v>5117.7299999999996</v>
      </c>
      <c r="I16" s="27">
        <f t="shared" si="1"/>
        <v>217</v>
      </c>
      <c r="J16" s="59">
        <f t="shared" si="1"/>
        <v>5242.7299999999996</v>
      </c>
      <c r="K16" s="27">
        <f t="shared" si="1"/>
        <v>219</v>
      </c>
      <c r="L16" s="59">
        <f t="shared" si="1"/>
        <v>5966.68</v>
      </c>
      <c r="M16" s="27">
        <f t="shared" si="1"/>
        <v>193</v>
      </c>
      <c r="N16" s="59">
        <f t="shared" si="1"/>
        <v>4186.68</v>
      </c>
      <c r="O16" s="27">
        <f t="shared" si="1"/>
        <v>241</v>
      </c>
      <c r="P16" s="59">
        <f t="shared" si="1"/>
        <v>7041.1399999999994</v>
      </c>
      <c r="Q16" s="27">
        <f t="shared" si="1"/>
        <v>208</v>
      </c>
      <c r="R16" s="59">
        <f t="shared" si="1"/>
        <v>5023.4799999999996</v>
      </c>
      <c r="S16" s="27">
        <f t="shared" si="1"/>
        <v>223</v>
      </c>
      <c r="T16" s="59">
        <f t="shared" si="1"/>
        <v>5529.82</v>
      </c>
      <c r="U16" s="27">
        <f t="shared" si="1"/>
        <v>205</v>
      </c>
      <c r="V16" s="59">
        <f t="shared" si="1"/>
        <v>4868.29</v>
      </c>
      <c r="W16" s="27">
        <f t="shared" si="1"/>
        <v>220</v>
      </c>
      <c r="X16" s="59">
        <f t="shared" si="1"/>
        <v>5734.45</v>
      </c>
      <c r="Y16" s="27">
        <f t="shared" si="1"/>
        <v>251</v>
      </c>
      <c r="Z16" s="59">
        <f t="shared" si="1"/>
        <v>5279.04</v>
      </c>
      <c r="AA16" s="52">
        <f t="shared" si="1"/>
        <v>2732</v>
      </c>
      <c r="AB16" s="53">
        <f t="shared" si="1"/>
        <v>71058.87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4</v>
      </c>
      <c r="D22" s="17">
        <v>1380.11</v>
      </c>
      <c r="E22" s="17">
        <v>8</v>
      </c>
      <c r="F22" s="17">
        <v>2881.15</v>
      </c>
      <c r="G22" s="17">
        <v>3</v>
      </c>
      <c r="H22" s="17">
        <v>1529.26</v>
      </c>
      <c r="I22" s="17">
        <v>4</v>
      </c>
      <c r="J22" s="17">
        <v>1388.45</v>
      </c>
      <c r="K22" s="17">
        <v>2</v>
      </c>
      <c r="L22" s="17">
        <v>848.35</v>
      </c>
      <c r="M22" s="17">
        <v>6</v>
      </c>
      <c r="N22" s="17">
        <v>2287.85</v>
      </c>
      <c r="O22" s="17">
        <v>5</v>
      </c>
      <c r="P22" s="17">
        <v>2579.5500000000002</v>
      </c>
      <c r="Q22" s="17">
        <v>4</v>
      </c>
      <c r="R22" s="17">
        <v>1181.7</v>
      </c>
      <c r="S22" s="17">
        <v>9</v>
      </c>
      <c r="T22" s="17">
        <v>2915.72</v>
      </c>
      <c r="U22" s="17">
        <v>9</v>
      </c>
      <c r="V22" s="17">
        <v>3184.86</v>
      </c>
      <c r="W22" s="17">
        <v>2</v>
      </c>
      <c r="X22" s="17">
        <v>673.9</v>
      </c>
      <c r="Y22" s="17">
        <v>2</v>
      </c>
      <c r="Z22" s="17">
        <v>769.25</v>
      </c>
      <c r="AA22" s="50">
        <f t="shared" ref="AA22:AA24" si="4">C22+E22+G22+I22+K22+M22+O22+Q22+S22+U22+W22+Y22</f>
        <v>58</v>
      </c>
      <c r="AB22" s="50">
        <f t="shared" ref="AB22:AB24" si="5">D22+F22+H22+J22+L22+N22+P22+R22+T22+V22+X22+Z22</f>
        <v>21620.150000000005</v>
      </c>
      <c r="AC22" s="13"/>
      <c r="AD22" s="13"/>
    </row>
    <row r="23" spans="1:30" x14ac:dyDescent="0.2">
      <c r="B23" s="23" t="s">
        <v>45</v>
      </c>
      <c r="C23" s="17">
        <v>4</v>
      </c>
      <c r="D23" s="17">
        <v>2161.4</v>
      </c>
      <c r="E23" s="17">
        <v>2</v>
      </c>
      <c r="F23" s="17">
        <v>496.24</v>
      </c>
      <c r="G23" s="17">
        <v>2</v>
      </c>
      <c r="H23" s="17">
        <v>598.1</v>
      </c>
      <c r="I23" s="17">
        <v>3</v>
      </c>
      <c r="J23" s="17">
        <v>1069.0999999999999</v>
      </c>
      <c r="K23" s="17">
        <v>2</v>
      </c>
      <c r="L23" s="17">
        <v>554.45000000000005</v>
      </c>
      <c r="M23" s="17"/>
      <c r="N23" s="17"/>
      <c r="O23" s="17">
        <v>6</v>
      </c>
      <c r="P23" s="17">
        <v>2106.6999999999998</v>
      </c>
      <c r="Q23" s="17">
        <v>1</v>
      </c>
      <c r="R23" s="17">
        <v>218.3</v>
      </c>
      <c r="S23" s="17"/>
      <c r="T23" s="17"/>
      <c r="U23" s="17">
        <v>1</v>
      </c>
      <c r="V23" s="17">
        <v>172.6</v>
      </c>
      <c r="W23" s="17">
        <v>1</v>
      </c>
      <c r="X23" s="17">
        <v>242.1</v>
      </c>
      <c r="Y23" s="17"/>
      <c r="Z23" s="17"/>
      <c r="AA23" s="50">
        <f t="shared" si="4"/>
        <v>22</v>
      </c>
      <c r="AB23" s="50">
        <f t="shared" si="5"/>
        <v>7618.9900000000007</v>
      </c>
    </row>
    <row r="24" spans="1:30" x14ac:dyDescent="0.2">
      <c r="A24" s="29"/>
      <c r="B24" s="30" t="s">
        <v>46</v>
      </c>
      <c r="C24" s="8"/>
      <c r="D24" s="8"/>
      <c r="E24" s="8">
        <v>2</v>
      </c>
      <c r="F24" s="8">
        <v>115.74</v>
      </c>
      <c r="G24" s="8"/>
      <c r="H24" s="8"/>
      <c r="I24" s="8">
        <v>2</v>
      </c>
      <c r="J24" s="8">
        <v>107.54</v>
      </c>
      <c r="K24" s="4">
        <v>1</v>
      </c>
      <c r="L24" s="4">
        <v>80.22</v>
      </c>
      <c r="M24" s="4">
        <v>3</v>
      </c>
      <c r="N24" s="4">
        <v>444.25</v>
      </c>
      <c r="O24" s="4">
        <v>2</v>
      </c>
      <c r="P24" s="4">
        <v>836.34</v>
      </c>
      <c r="Q24" s="4">
        <v>1</v>
      </c>
      <c r="R24" s="4">
        <v>41.17</v>
      </c>
      <c r="S24" s="4"/>
      <c r="T24" s="4"/>
      <c r="U24" s="4"/>
      <c r="V24" s="4"/>
      <c r="W24" s="4"/>
      <c r="X24" s="4"/>
      <c r="Y24" s="4">
        <v>1</v>
      </c>
      <c r="Z24" s="4">
        <v>95.58</v>
      </c>
      <c r="AA24" s="50">
        <f t="shared" si="4"/>
        <v>12</v>
      </c>
      <c r="AB24" s="50">
        <f t="shared" si="5"/>
        <v>1720.8400000000001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8</v>
      </c>
      <c r="D25" s="59">
        <f t="shared" si="6"/>
        <v>3541.51</v>
      </c>
      <c r="E25" s="27">
        <f t="shared" si="6"/>
        <v>12</v>
      </c>
      <c r="F25" s="59">
        <f t="shared" si="6"/>
        <v>3493.13</v>
      </c>
      <c r="G25" s="27">
        <f t="shared" si="6"/>
        <v>5</v>
      </c>
      <c r="H25" s="59">
        <f t="shared" si="6"/>
        <v>2127.36</v>
      </c>
      <c r="I25" s="27">
        <f t="shared" si="6"/>
        <v>9</v>
      </c>
      <c r="J25" s="59">
        <f t="shared" si="6"/>
        <v>2565.09</v>
      </c>
      <c r="K25" s="64">
        <f t="shared" si="6"/>
        <v>5</v>
      </c>
      <c r="L25" s="72">
        <f t="shared" si="6"/>
        <v>1483.0200000000002</v>
      </c>
      <c r="M25" s="64">
        <f t="shared" si="6"/>
        <v>9</v>
      </c>
      <c r="N25" s="72">
        <f t="shared" si="6"/>
        <v>2732.1</v>
      </c>
      <c r="O25" s="64">
        <f t="shared" si="6"/>
        <v>13</v>
      </c>
      <c r="P25" s="72">
        <f t="shared" si="6"/>
        <v>5522.59</v>
      </c>
      <c r="Q25" s="64">
        <f t="shared" si="6"/>
        <v>6</v>
      </c>
      <c r="R25" s="72">
        <f t="shared" si="6"/>
        <v>1441.17</v>
      </c>
      <c r="S25" s="64">
        <f t="shared" si="6"/>
        <v>9</v>
      </c>
      <c r="T25" s="72">
        <f t="shared" si="6"/>
        <v>2915.72</v>
      </c>
      <c r="U25" s="64">
        <f t="shared" si="6"/>
        <v>10</v>
      </c>
      <c r="V25" s="72">
        <f t="shared" si="6"/>
        <v>3357.46</v>
      </c>
      <c r="W25" s="64">
        <f t="shared" si="6"/>
        <v>3</v>
      </c>
      <c r="X25" s="72">
        <f t="shared" si="6"/>
        <v>916</v>
      </c>
      <c r="Y25" s="64">
        <f t="shared" si="6"/>
        <v>3</v>
      </c>
      <c r="Z25" s="72">
        <f t="shared" si="6"/>
        <v>864.83</v>
      </c>
      <c r="AA25" s="52">
        <f t="shared" si="6"/>
        <v>92</v>
      </c>
      <c r="AB25" s="53">
        <f t="shared" si="6"/>
        <v>30959.980000000007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320</v>
      </c>
      <c r="D27" s="73">
        <f t="shared" si="7"/>
        <v>13015.57</v>
      </c>
      <c r="E27" s="61">
        <f t="shared" si="7"/>
        <v>281</v>
      </c>
      <c r="F27" s="73">
        <f t="shared" si="7"/>
        <v>11087.900000000001</v>
      </c>
      <c r="G27" s="61">
        <f t="shared" si="7"/>
        <v>179</v>
      </c>
      <c r="H27" s="73">
        <f t="shared" si="7"/>
        <v>7245.09</v>
      </c>
      <c r="I27" s="61">
        <f t="shared" si="7"/>
        <v>226</v>
      </c>
      <c r="J27" s="73">
        <f t="shared" si="7"/>
        <v>7807.82</v>
      </c>
      <c r="K27" s="61">
        <f t="shared" si="7"/>
        <v>224</v>
      </c>
      <c r="L27" s="73">
        <f t="shared" si="7"/>
        <v>7449.7000000000007</v>
      </c>
      <c r="M27" s="61">
        <f t="shared" si="7"/>
        <v>202</v>
      </c>
      <c r="N27" s="73">
        <f t="shared" si="7"/>
        <v>6918.7800000000007</v>
      </c>
      <c r="O27" s="61">
        <f t="shared" si="7"/>
        <v>254</v>
      </c>
      <c r="P27" s="73">
        <f t="shared" si="7"/>
        <v>12563.73</v>
      </c>
      <c r="Q27" s="61">
        <f t="shared" si="7"/>
        <v>214</v>
      </c>
      <c r="R27" s="73">
        <f t="shared" si="7"/>
        <v>6464.65</v>
      </c>
      <c r="S27" s="61">
        <f t="shared" si="7"/>
        <v>232</v>
      </c>
      <c r="T27" s="73">
        <f t="shared" si="7"/>
        <v>8445.5399999999991</v>
      </c>
      <c r="U27" s="61">
        <f t="shared" si="7"/>
        <v>215</v>
      </c>
      <c r="V27" s="73">
        <f t="shared" si="7"/>
        <v>8225.75</v>
      </c>
      <c r="W27" s="61">
        <f t="shared" si="7"/>
        <v>223</v>
      </c>
      <c r="X27" s="73">
        <f t="shared" si="7"/>
        <v>6650.45</v>
      </c>
      <c r="Y27" s="61">
        <f t="shared" si="7"/>
        <v>254</v>
      </c>
      <c r="Z27" s="73">
        <f t="shared" si="7"/>
        <v>6143.87</v>
      </c>
      <c r="AA27" s="117">
        <f t="shared" si="7"/>
        <v>2824</v>
      </c>
      <c r="AB27" s="118">
        <f t="shared" si="7"/>
        <v>102018.85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3.5" customHeight="1" x14ac:dyDescent="0.2">
      <c r="A29" s="24" t="s">
        <v>80</v>
      </c>
      <c r="B29" s="60"/>
      <c r="C29" s="60"/>
      <c r="D29" s="87">
        <v>121509.67</v>
      </c>
      <c r="E29" s="60"/>
      <c r="F29" s="87">
        <v>118747.27</v>
      </c>
      <c r="G29" s="60"/>
      <c r="H29" s="87">
        <v>107972.12</v>
      </c>
      <c r="I29" s="60"/>
      <c r="J29" s="87">
        <v>114027.57</v>
      </c>
      <c r="K29" s="60"/>
      <c r="L29" s="87">
        <v>114395.53</v>
      </c>
      <c r="M29" s="60"/>
      <c r="N29" s="87">
        <v>107455.56</v>
      </c>
      <c r="O29" s="60"/>
      <c r="P29" s="87">
        <v>118880.6</v>
      </c>
      <c r="Q29" s="60"/>
      <c r="R29" s="87">
        <v>100945.78</v>
      </c>
      <c r="S29" s="60"/>
      <c r="T29" s="87">
        <v>115572.68</v>
      </c>
      <c r="U29" s="60"/>
      <c r="V29" s="87">
        <v>110231.23</v>
      </c>
      <c r="W29" s="60"/>
      <c r="X29" s="87">
        <v>116694.5</v>
      </c>
      <c r="Y29" s="60"/>
      <c r="Z29" s="87">
        <v>133006.85</v>
      </c>
      <c r="AA29" s="85"/>
      <c r="AB29" s="58">
        <f>D29+F29+H29+J29+L29+N29+P29+R29+T29+V29+X29+Z29</f>
        <v>1379439.36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0.10711550776164563</v>
      </c>
      <c r="E30" s="28"/>
      <c r="F30" s="105">
        <f t="shared" ref="F30" si="8">F27/F29</f>
        <v>9.3373936091330781E-2</v>
      </c>
      <c r="G30" s="28"/>
      <c r="H30" s="105">
        <f t="shared" ref="H30" si="9">H27/H29</f>
        <v>6.7101488791736247E-2</v>
      </c>
      <c r="I30" s="28"/>
      <c r="J30" s="105">
        <f t="shared" ref="J30" si="10">J27/J29</f>
        <v>6.8473089446701343E-2</v>
      </c>
      <c r="K30" s="28"/>
      <c r="L30" s="105">
        <f t="shared" ref="L30" si="11">L27/L29</f>
        <v>6.5122299796154623E-2</v>
      </c>
      <c r="M30" s="28"/>
      <c r="N30" s="105">
        <f t="shared" ref="N30" si="12">N27/N29</f>
        <v>6.4387361621864897E-2</v>
      </c>
      <c r="O30" s="28"/>
      <c r="P30" s="105">
        <f t="shared" ref="P30" si="13">P27/P29</f>
        <v>0.10568360186607402</v>
      </c>
      <c r="Q30" s="28"/>
      <c r="R30" s="105">
        <f t="shared" ref="R30" si="14">R27/R29</f>
        <v>6.4040814781955224E-2</v>
      </c>
      <c r="S30" s="28"/>
      <c r="T30" s="105">
        <f t="shared" ref="T30" si="15">T27/T29</f>
        <v>7.3075574608116728E-2</v>
      </c>
      <c r="U30" s="28"/>
      <c r="V30" s="105">
        <f t="shared" ref="V30" si="16">V27/V29</f>
        <v>7.4622681793535289E-2</v>
      </c>
      <c r="W30" s="28"/>
      <c r="X30" s="105">
        <f t="shared" ref="X30" si="17">X27/X29</f>
        <v>5.6990260894900786E-2</v>
      </c>
      <c r="Y30" s="28"/>
      <c r="Z30" s="105">
        <f t="shared" ref="Z30" si="18">Z27/Z29</f>
        <v>4.6192132209732055E-2</v>
      </c>
      <c r="AA30" s="119"/>
      <c r="AB30" s="120">
        <f>AB27/AB29</f>
        <v>7.3956748631560001E-2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35</v>
      </c>
      <c r="D33" s="17">
        <v>1621.8</v>
      </c>
      <c r="E33" s="17">
        <v>96</v>
      </c>
      <c r="F33" s="17">
        <v>3714</v>
      </c>
      <c r="G33" s="17">
        <v>95</v>
      </c>
      <c r="H33" s="17">
        <v>2812.65</v>
      </c>
      <c r="I33" s="17">
        <v>74</v>
      </c>
      <c r="J33" s="17">
        <v>2533.4499999999998</v>
      </c>
      <c r="K33" s="17">
        <v>62</v>
      </c>
      <c r="L33" s="17">
        <v>1963.7</v>
      </c>
      <c r="M33" s="17">
        <v>64</v>
      </c>
      <c r="N33" s="17">
        <v>1925</v>
      </c>
      <c r="O33" s="17">
        <v>108</v>
      </c>
      <c r="P33" s="111">
        <v>2927.8</v>
      </c>
      <c r="Q33" s="17">
        <v>101</v>
      </c>
      <c r="R33" s="111">
        <v>2173.91</v>
      </c>
      <c r="S33" s="17">
        <v>49</v>
      </c>
      <c r="T33" s="111">
        <v>990.95</v>
      </c>
      <c r="U33" s="17">
        <v>46</v>
      </c>
      <c r="V33" s="111">
        <v>1172.8</v>
      </c>
      <c r="W33" s="17">
        <v>31</v>
      </c>
      <c r="X33" s="111">
        <v>1759.93</v>
      </c>
      <c r="Y33" s="17">
        <v>60</v>
      </c>
      <c r="Z33" s="111">
        <v>3036.76</v>
      </c>
      <c r="AA33" s="50">
        <f t="shared" ref="AA33:AA34" si="19">C33+E33+G33+I33+K33+M33+O33+Q33+S33+U33+W33+Y33</f>
        <v>821</v>
      </c>
      <c r="AB33" s="113">
        <f t="shared" ref="AB33:AB34" si="20">D33+F33+H33+J33+L33+N33+P33+R33+T33+V33+X33+Z33</f>
        <v>26632.75</v>
      </c>
    </row>
    <row r="34" spans="1:32" x14ac:dyDescent="0.2">
      <c r="A34" s="29"/>
      <c r="B34" s="30" t="s">
        <v>41</v>
      </c>
      <c r="C34" s="95">
        <v>59</v>
      </c>
      <c r="D34" s="95">
        <v>2976.42</v>
      </c>
      <c r="E34" s="95">
        <v>101</v>
      </c>
      <c r="F34" s="95">
        <v>4493.99</v>
      </c>
      <c r="G34" s="95">
        <v>83</v>
      </c>
      <c r="H34" s="95">
        <v>2941.2</v>
      </c>
      <c r="I34" s="95">
        <v>93</v>
      </c>
      <c r="J34" s="95">
        <v>2674.36</v>
      </c>
      <c r="K34" s="95">
        <v>39</v>
      </c>
      <c r="L34" s="95">
        <v>379.13</v>
      </c>
      <c r="M34" s="95">
        <v>50</v>
      </c>
      <c r="N34" s="95">
        <v>1191.1300000000001</v>
      </c>
      <c r="O34" s="95">
        <v>35</v>
      </c>
      <c r="P34" s="112">
        <v>724.38</v>
      </c>
      <c r="Q34" s="95">
        <v>37</v>
      </c>
      <c r="R34" s="112">
        <v>933.84</v>
      </c>
      <c r="S34" s="95">
        <v>29</v>
      </c>
      <c r="T34" s="112">
        <v>723.87</v>
      </c>
      <c r="U34" s="95">
        <v>38</v>
      </c>
      <c r="V34" s="112">
        <v>1571.88</v>
      </c>
      <c r="W34" s="95">
        <v>101</v>
      </c>
      <c r="X34" s="112">
        <v>2084.33</v>
      </c>
      <c r="Y34" s="95">
        <v>26</v>
      </c>
      <c r="Z34" s="112">
        <v>1176.6199999999999</v>
      </c>
      <c r="AA34" s="50">
        <f t="shared" si="19"/>
        <v>691</v>
      </c>
      <c r="AB34" s="113">
        <f t="shared" si="20"/>
        <v>21871.149999999998</v>
      </c>
    </row>
    <row r="35" spans="1:32" s="24" customFormat="1" ht="13.5" thickBot="1" x14ac:dyDescent="0.25">
      <c r="A35" s="63" t="s">
        <v>75</v>
      </c>
      <c r="B35" s="63"/>
      <c r="C35" s="65">
        <f t="shared" ref="C35:N35" si="21">C33+C34</f>
        <v>94</v>
      </c>
      <c r="D35" s="114">
        <f t="shared" si="21"/>
        <v>4598.22</v>
      </c>
      <c r="E35" s="65">
        <f t="shared" si="21"/>
        <v>197</v>
      </c>
      <c r="F35" s="114">
        <f t="shared" si="21"/>
        <v>8207.99</v>
      </c>
      <c r="G35" s="65">
        <f t="shared" si="21"/>
        <v>178</v>
      </c>
      <c r="H35" s="114">
        <f t="shared" si="21"/>
        <v>5753.85</v>
      </c>
      <c r="I35" s="65">
        <f t="shared" si="21"/>
        <v>167</v>
      </c>
      <c r="J35" s="114">
        <f t="shared" si="21"/>
        <v>5207.8099999999995</v>
      </c>
      <c r="K35" s="65">
        <f t="shared" si="21"/>
        <v>101</v>
      </c>
      <c r="L35" s="114">
        <f t="shared" si="21"/>
        <v>2342.83</v>
      </c>
      <c r="M35" s="65">
        <f t="shared" si="21"/>
        <v>114</v>
      </c>
      <c r="N35" s="114">
        <f t="shared" si="21"/>
        <v>3116.13</v>
      </c>
      <c r="O35" s="65">
        <f t="shared" ref="O35:AB35" si="22">SUM(O33:O34)</f>
        <v>143</v>
      </c>
      <c r="P35" s="114">
        <f t="shared" si="22"/>
        <v>3652.1800000000003</v>
      </c>
      <c r="Q35" s="65">
        <f t="shared" si="22"/>
        <v>138</v>
      </c>
      <c r="R35" s="114">
        <f t="shared" si="22"/>
        <v>3107.75</v>
      </c>
      <c r="S35" s="65">
        <f t="shared" si="22"/>
        <v>78</v>
      </c>
      <c r="T35" s="114">
        <f t="shared" si="22"/>
        <v>1714.8200000000002</v>
      </c>
      <c r="U35" s="65">
        <f t="shared" si="22"/>
        <v>84</v>
      </c>
      <c r="V35" s="114">
        <f t="shared" si="22"/>
        <v>2744.6800000000003</v>
      </c>
      <c r="W35" s="65">
        <f t="shared" si="22"/>
        <v>132</v>
      </c>
      <c r="X35" s="114">
        <f t="shared" si="22"/>
        <v>3844.26</v>
      </c>
      <c r="Y35" s="65">
        <f t="shared" si="22"/>
        <v>86</v>
      </c>
      <c r="Z35" s="114">
        <f t="shared" si="22"/>
        <v>4213.38</v>
      </c>
      <c r="AA35" s="52">
        <f t="shared" si="22"/>
        <v>1512</v>
      </c>
      <c r="AB35" s="53">
        <f t="shared" si="22"/>
        <v>48503.899999999994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11206.470000000001</v>
      </c>
      <c r="E37" s="71"/>
      <c r="F37" s="110">
        <f>F16+F25+F35-F9</f>
        <v>12912.95</v>
      </c>
      <c r="G37" s="71"/>
      <c r="H37" s="110">
        <f>H16+H25+H34-H9</f>
        <v>4250.4300000000012</v>
      </c>
      <c r="I37" s="71"/>
      <c r="J37" s="110">
        <f>J16+J25+J35-J9</f>
        <v>6802.9599999999991</v>
      </c>
      <c r="K37" s="71"/>
      <c r="L37" s="110">
        <f>L16+L25+L35-L9</f>
        <v>3377.0400000000009</v>
      </c>
      <c r="M37" s="71"/>
      <c r="N37" s="110">
        <f>N16+N25+N35-N9</f>
        <v>3635.96</v>
      </c>
      <c r="O37" s="71"/>
      <c r="P37" s="110">
        <f>P16+P25+P35-P9</f>
        <v>9767.5400000000009</v>
      </c>
      <c r="Q37" s="71"/>
      <c r="R37" s="110">
        <f>R16+R25+R35-R9</f>
        <v>4304.7</v>
      </c>
      <c r="S37" s="71"/>
      <c r="T37" s="110">
        <f>T16+T25+T35-T9</f>
        <v>4032.7199999999984</v>
      </c>
      <c r="U37" s="71"/>
      <c r="V37" s="110">
        <f>V16+V25+V35-V9</f>
        <v>4550.92</v>
      </c>
      <c r="W37" s="71"/>
      <c r="X37" s="110">
        <f>X16+X25+X35-X9</f>
        <v>4680.8199999999988</v>
      </c>
      <c r="Y37" s="71"/>
      <c r="Z37" s="110">
        <f>Z16+Z25+Z35-Z9</f>
        <v>4104.8999999999996</v>
      </c>
      <c r="AA37" s="71"/>
      <c r="AB37" s="110">
        <f>AB16+AB25+AB35-AB9</f>
        <v>76440.06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49" orientation="landscape" r:id="rId1"/>
  <headerFooter alignWithMargins="0">
    <oddFooter>&amp;L&amp;F&amp;RPrepared by Kathy Adair
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F40"/>
  <sheetViews>
    <sheetView zoomScaleNormal="100" workbookViewId="0">
      <pane xSplit="2" ySplit="4" topLeftCell="P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customWidth="1"/>
    <col min="7" max="7" width="5.7109375" style="1" customWidth="1"/>
    <col min="8" max="8" width="9.140625" style="1" customWidth="1"/>
    <col min="9" max="9" width="5.7109375" style="1" customWidth="1"/>
    <col min="10" max="10" width="9.140625" style="1" customWidth="1"/>
    <col min="11" max="11" width="5.7109375" style="1" customWidth="1"/>
    <col min="12" max="12" width="9.140625" style="1" bestFit="1" customWidth="1"/>
    <col min="13" max="13" width="5.7109375" style="1" customWidth="1"/>
    <col min="14" max="14" width="9.140625" style="1" bestFit="1" customWidth="1"/>
    <col min="15" max="15" width="6.28515625" style="1" customWidth="1"/>
    <col min="16" max="16" width="9.140625" style="1" bestFit="1" customWidth="1"/>
    <col min="17" max="17" width="6.28515625" style="1" customWidth="1"/>
    <col min="18" max="18" width="9.140625" style="1" customWidth="1"/>
    <col min="19" max="19" width="6.140625" style="1" customWidth="1"/>
    <col min="20" max="20" width="9.140625" style="1" customWidth="1"/>
    <col min="21" max="21" width="5.28515625" style="1" customWidth="1"/>
    <col min="22" max="22" width="9.140625" style="1" customWidth="1"/>
    <col min="23" max="23" width="6.140625" style="1" customWidth="1"/>
    <col min="24" max="24" width="9.140625" style="1" customWidth="1"/>
    <col min="25" max="25" width="5.140625" style="1" customWidth="1"/>
    <col min="26" max="26" width="9.140625" style="1" customWidth="1"/>
    <col min="27" max="27" width="8.7109375" style="3" bestFit="1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115</v>
      </c>
    </row>
    <row r="2" spans="1:28" x14ac:dyDescent="0.2">
      <c r="A2" t="s">
        <v>31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694</v>
      </c>
      <c r="E6" s="8">
        <v>879</v>
      </c>
      <c r="G6" s="8">
        <v>989</v>
      </c>
      <c r="I6" s="8">
        <v>898</v>
      </c>
      <c r="K6" s="8">
        <v>639</v>
      </c>
      <c r="M6" s="8">
        <v>545</v>
      </c>
      <c r="O6" s="8">
        <v>808</v>
      </c>
      <c r="Q6" s="8">
        <v>737</v>
      </c>
      <c r="S6" s="8">
        <v>881</v>
      </c>
      <c r="U6" s="8">
        <v>862</v>
      </c>
      <c r="W6" s="6">
        <v>827</v>
      </c>
      <c r="Y6" s="8">
        <v>792</v>
      </c>
      <c r="AA6" s="49">
        <f>C6+E6+G6+I6+K6+M6+O6+Q6+S6+U6+W6+Y6</f>
        <v>9551</v>
      </c>
      <c r="AB6" s="48"/>
    </row>
    <row r="7" spans="1:28" ht="13.5" thickTop="1" x14ac:dyDescent="0.2">
      <c r="B7" s="23" t="s">
        <v>112</v>
      </c>
      <c r="D7" s="4">
        <v>6412.04</v>
      </c>
      <c r="F7" s="4">
        <v>7966.33</v>
      </c>
      <c r="H7" s="4">
        <v>8599.32</v>
      </c>
      <c r="J7" s="4">
        <v>8199.9500000000007</v>
      </c>
      <c r="L7" s="4">
        <v>6074.86</v>
      </c>
      <c r="N7" s="4">
        <v>5039.37</v>
      </c>
      <c r="P7" s="4">
        <v>7639.14</v>
      </c>
      <c r="R7" s="4">
        <v>6792</v>
      </c>
      <c r="T7" s="4">
        <v>8131.65</v>
      </c>
      <c r="V7" s="4">
        <v>8310.14</v>
      </c>
      <c r="X7" s="4">
        <v>8234.0499999999993</v>
      </c>
      <c r="Z7" s="4">
        <v>7678.67</v>
      </c>
      <c r="AA7" s="48"/>
      <c r="AB7" s="50">
        <f>D7+F7+H7+J7+L7+N7+P7+R7+T7+V7+X7+Z7</f>
        <v>89077.52</v>
      </c>
    </row>
    <row r="8" spans="1:28" x14ac:dyDescent="0.2">
      <c r="B8" s="23" t="s">
        <v>113</v>
      </c>
      <c r="D8" s="6">
        <v>1041</v>
      </c>
      <c r="F8" s="6">
        <v>1318.5</v>
      </c>
      <c r="H8" s="6">
        <v>1483.5</v>
      </c>
      <c r="J8" s="6">
        <v>1347</v>
      </c>
      <c r="L8" s="6">
        <v>816</v>
      </c>
      <c r="N8" s="6">
        <v>681.25</v>
      </c>
      <c r="P8" s="6">
        <v>1010</v>
      </c>
      <c r="R8" s="6">
        <v>921.25</v>
      </c>
      <c r="T8" s="6">
        <v>1101.25</v>
      </c>
      <c r="V8" s="6">
        <v>1078.75</v>
      </c>
      <c r="X8" s="6">
        <v>1033.75</v>
      </c>
      <c r="Z8" s="6">
        <v>985</v>
      </c>
      <c r="AA8" s="48"/>
      <c r="AB8" s="51">
        <f>D8+F8+H8+J8+L8+N8+P8+R8+T8+V8+X8+Z8</f>
        <v>12817.25</v>
      </c>
    </row>
    <row r="9" spans="1:28" ht="13.5" thickBot="1" x14ac:dyDescent="0.25">
      <c r="A9" s="63" t="s">
        <v>38</v>
      </c>
      <c r="B9" s="131"/>
      <c r="C9" s="9"/>
      <c r="D9" s="59">
        <f>SUM(D7:D8)</f>
        <v>7453.04</v>
      </c>
      <c r="E9" s="9"/>
      <c r="F9" s="59">
        <f t="shared" ref="F9" si="0">SUM(F7:F8)</f>
        <v>9284.83</v>
      </c>
      <c r="G9" s="9"/>
      <c r="H9" s="59">
        <f t="shared" ref="H9" si="1">SUM(H7:H8)</f>
        <v>10082.82</v>
      </c>
      <c r="I9" s="9"/>
      <c r="J9" s="59">
        <f t="shared" ref="J9" si="2">SUM(J7:J8)</f>
        <v>9546.9500000000007</v>
      </c>
      <c r="K9" s="9"/>
      <c r="L9" s="59">
        <f t="shared" ref="L9" si="3">SUM(L7:L8)</f>
        <v>6890.86</v>
      </c>
      <c r="M9" s="9"/>
      <c r="N9" s="59">
        <f t="shared" ref="N9" si="4">SUM(N7:N8)</f>
        <v>5720.62</v>
      </c>
      <c r="O9" s="9"/>
      <c r="P9" s="59">
        <f t="shared" ref="P9" si="5">SUM(P7:P8)</f>
        <v>8649.14</v>
      </c>
      <c r="Q9" s="9"/>
      <c r="R9" s="59">
        <f t="shared" ref="R9" si="6">SUM(R7:R8)</f>
        <v>7713.25</v>
      </c>
      <c r="S9" s="9"/>
      <c r="T9" s="59">
        <f t="shared" ref="T9" si="7">SUM(T7:T8)</f>
        <v>9232.9</v>
      </c>
      <c r="U9" s="9"/>
      <c r="V9" s="59">
        <f t="shared" ref="V9" si="8">SUM(V7:V8)</f>
        <v>9388.89</v>
      </c>
      <c r="W9" s="9"/>
      <c r="X9" s="59">
        <f t="shared" ref="X9" si="9">SUM(X7:X8)</f>
        <v>9267.7999999999993</v>
      </c>
      <c r="Y9" s="9"/>
      <c r="Z9" s="59">
        <f t="shared" ref="Z9" si="10">SUM(Z7:Z8)</f>
        <v>8663.67</v>
      </c>
      <c r="AA9" s="49"/>
      <c r="AB9" s="57">
        <f>SUM(AB7:AB8)</f>
        <v>101894.77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418</v>
      </c>
      <c r="D12" s="129">
        <v>10300.92</v>
      </c>
      <c r="E12" s="129">
        <v>533</v>
      </c>
      <c r="F12" s="129">
        <v>12795.77</v>
      </c>
      <c r="G12" s="129">
        <v>560</v>
      </c>
      <c r="H12" s="129">
        <v>23163.41</v>
      </c>
      <c r="I12" s="129">
        <v>332</v>
      </c>
      <c r="J12" s="129">
        <v>18065.349999999999</v>
      </c>
      <c r="K12" s="129">
        <v>331</v>
      </c>
      <c r="L12" s="129">
        <v>19942.650000000001</v>
      </c>
      <c r="M12" s="129">
        <v>286</v>
      </c>
      <c r="N12" s="129">
        <v>12552.09</v>
      </c>
      <c r="O12" s="129">
        <v>461</v>
      </c>
      <c r="P12" s="129">
        <v>20984.720000000001</v>
      </c>
      <c r="Q12" s="129">
        <v>417</v>
      </c>
      <c r="R12" s="129">
        <v>9534.94</v>
      </c>
      <c r="S12" s="129">
        <v>405</v>
      </c>
      <c r="T12" s="129">
        <v>9984.32</v>
      </c>
      <c r="U12" s="129">
        <v>461</v>
      </c>
      <c r="V12" s="129">
        <v>11263.5</v>
      </c>
      <c r="W12" s="129">
        <v>479</v>
      </c>
      <c r="X12" s="129">
        <v>11103.12</v>
      </c>
      <c r="Y12" s="129">
        <v>440</v>
      </c>
      <c r="Z12" s="129">
        <v>9590.7000000000007</v>
      </c>
      <c r="AA12" s="50">
        <f t="shared" ref="AA12:AB15" si="11">C12+E12+G12+I12+K12+M12+O12+Q12+S12+U12+W12+Y12</f>
        <v>5123</v>
      </c>
      <c r="AB12" s="50">
        <f t="shared" si="11"/>
        <v>169281.49000000002</v>
      </c>
    </row>
    <row r="13" spans="1:28" x14ac:dyDescent="0.2">
      <c r="A13" s="19"/>
      <c r="B13" t="s">
        <v>108</v>
      </c>
      <c r="C13" s="129">
        <v>10</v>
      </c>
      <c r="D13" s="129">
        <v>583.72</v>
      </c>
      <c r="E13" s="129">
        <v>10</v>
      </c>
      <c r="F13" s="129">
        <v>295.92</v>
      </c>
      <c r="G13" s="129">
        <v>4</v>
      </c>
      <c r="H13" s="129">
        <v>65.540000000000006</v>
      </c>
      <c r="I13" s="129">
        <v>10</v>
      </c>
      <c r="J13" s="129">
        <v>177.09</v>
      </c>
      <c r="K13" s="129"/>
      <c r="L13" s="129"/>
      <c r="M13" s="129">
        <v>1</v>
      </c>
      <c r="N13" s="129">
        <v>78.959999999999994</v>
      </c>
      <c r="O13" s="129">
        <v>10</v>
      </c>
      <c r="P13" s="129">
        <v>362.31</v>
      </c>
      <c r="Q13" s="129">
        <v>6</v>
      </c>
      <c r="R13" s="129">
        <v>75.400000000000006</v>
      </c>
      <c r="S13" s="129">
        <v>3</v>
      </c>
      <c r="T13" s="129">
        <v>46.86</v>
      </c>
      <c r="U13" s="129">
        <v>8</v>
      </c>
      <c r="V13" s="129">
        <v>72.56</v>
      </c>
      <c r="W13" s="129">
        <v>1</v>
      </c>
      <c r="X13" s="129">
        <v>36.82</v>
      </c>
      <c r="Y13" s="129">
        <v>5</v>
      </c>
      <c r="Z13" s="129">
        <v>162.11000000000001</v>
      </c>
      <c r="AA13" s="50">
        <f t="shared" si="11"/>
        <v>68</v>
      </c>
      <c r="AB13" s="50">
        <f t="shared" si="11"/>
        <v>1957.29</v>
      </c>
    </row>
    <row r="14" spans="1:28" x14ac:dyDescent="0.2">
      <c r="B14" s="18" t="s">
        <v>111</v>
      </c>
      <c r="C14" s="129">
        <v>51</v>
      </c>
      <c r="D14" s="129">
        <v>7974.6</v>
      </c>
      <c r="E14" s="129">
        <v>32</v>
      </c>
      <c r="F14" s="129">
        <v>4079.1</v>
      </c>
      <c r="G14" s="129">
        <v>23</v>
      </c>
      <c r="H14" s="129">
        <v>2641.5</v>
      </c>
      <c r="I14" s="129">
        <v>22</v>
      </c>
      <c r="J14" s="129">
        <v>2827.2</v>
      </c>
      <c r="K14" s="129">
        <v>32</v>
      </c>
      <c r="L14" s="129">
        <v>3321.3</v>
      </c>
      <c r="M14" s="129">
        <v>18</v>
      </c>
      <c r="N14" s="129">
        <v>1756.4</v>
      </c>
      <c r="O14" s="129">
        <v>24</v>
      </c>
      <c r="P14" s="129">
        <v>3517.6</v>
      </c>
      <c r="Q14" s="129">
        <v>23</v>
      </c>
      <c r="R14" s="129">
        <v>2663.2</v>
      </c>
      <c r="S14" s="129">
        <v>35</v>
      </c>
      <c r="T14" s="129">
        <v>4124.2</v>
      </c>
      <c r="U14" s="129">
        <v>44</v>
      </c>
      <c r="V14" s="129">
        <v>6656</v>
      </c>
      <c r="W14" s="129">
        <v>26</v>
      </c>
      <c r="X14" s="129">
        <v>2668</v>
      </c>
      <c r="Y14" s="129">
        <v>35</v>
      </c>
      <c r="Z14" s="129">
        <v>4439</v>
      </c>
      <c r="AA14" s="50">
        <f t="shared" si="11"/>
        <v>365</v>
      </c>
      <c r="AB14" s="50">
        <f t="shared" si="11"/>
        <v>46668.1</v>
      </c>
    </row>
    <row r="15" spans="1:28" s="29" customFormat="1" x14ac:dyDescent="0.2">
      <c r="A15" s="123"/>
      <c r="B15" s="124" t="s">
        <v>109</v>
      </c>
      <c r="C15" s="130">
        <v>1</v>
      </c>
      <c r="D15" s="130">
        <v>0</v>
      </c>
      <c r="E15" s="130"/>
      <c r="F15" s="130"/>
      <c r="G15" s="130"/>
      <c r="H15" s="130"/>
      <c r="I15" s="130">
        <v>4</v>
      </c>
      <c r="J15" s="130">
        <v>0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>
        <v>1</v>
      </c>
      <c r="V15" s="130">
        <v>90</v>
      </c>
      <c r="W15" s="130">
        <v>1</v>
      </c>
      <c r="X15" s="130">
        <v>0</v>
      </c>
      <c r="Y15" s="130">
        <v>2</v>
      </c>
      <c r="Z15" s="130">
        <v>69</v>
      </c>
      <c r="AA15" s="50">
        <f t="shared" si="11"/>
        <v>9</v>
      </c>
      <c r="AB15" s="50">
        <f t="shared" si="11"/>
        <v>159</v>
      </c>
    </row>
    <row r="16" spans="1:28" ht="13.5" thickBot="1" x14ac:dyDescent="0.25">
      <c r="A16" s="34" t="s">
        <v>79</v>
      </c>
      <c r="B16" s="34"/>
      <c r="C16" s="27">
        <f t="shared" ref="C16:AB16" si="12">SUM(C12:C15)</f>
        <v>480</v>
      </c>
      <c r="D16" s="59">
        <f t="shared" si="12"/>
        <v>18859.239999999998</v>
      </c>
      <c r="E16" s="27">
        <f t="shared" si="12"/>
        <v>575</v>
      </c>
      <c r="F16" s="59">
        <f t="shared" si="12"/>
        <v>17170.79</v>
      </c>
      <c r="G16" s="27">
        <f t="shared" si="12"/>
        <v>587</v>
      </c>
      <c r="H16" s="59">
        <f t="shared" si="12"/>
        <v>25870.45</v>
      </c>
      <c r="I16" s="27">
        <f t="shared" si="12"/>
        <v>368</v>
      </c>
      <c r="J16" s="59">
        <f t="shared" si="12"/>
        <v>21069.64</v>
      </c>
      <c r="K16" s="27">
        <f t="shared" si="12"/>
        <v>363</v>
      </c>
      <c r="L16" s="59">
        <f t="shared" si="12"/>
        <v>23263.95</v>
      </c>
      <c r="M16" s="27">
        <f t="shared" si="12"/>
        <v>305</v>
      </c>
      <c r="N16" s="59">
        <f t="shared" si="12"/>
        <v>14387.449999999999</v>
      </c>
      <c r="O16" s="27">
        <f t="shared" si="12"/>
        <v>495</v>
      </c>
      <c r="P16" s="59">
        <f t="shared" si="12"/>
        <v>24864.63</v>
      </c>
      <c r="Q16" s="27">
        <f t="shared" si="12"/>
        <v>446</v>
      </c>
      <c r="R16" s="59">
        <f t="shared" si="12"/>
        <v>12273.54</v>
      </c>
      <c r="S16" s="27">
        <f t="shared" si="12"/>
        <v>443</v>
      </c>
      <c r="T16" s="59">
        <f t="shared" si="12"/>
        <v>14155.380000000001</v>
      </c>
      <c r="U16" s="27">
        <f t="shared" si="12"/>
        <v>514</v>
      </c>
      <c r="V16" s="59">
        <f t="shared" si="12"/>
        <v>18082.059999999998</v>
      </c>
      <c r="W16" s="27">
        <f t="shared" si="12"/>
        <v>507</v>
      </c>
      <c r="X16" s="59">
        <f t="shared" si="12"/>
        <v>13807.94</v>
      </c>
      <c r="Y16" s="27">
        <f t="shared" si="12"/>
        <v>482</v>
      </c>
      <c r="Z16" s="59">
        <f t="shared" si="12"/>
        <v>14260.810000000001</v>
      </c>
      <c r="AA16" s="52">
        <f t="shared" si="12"/>
        <v>5565</v>
      </c>
      <c r="AB16" s="53">
        <f t="shared" si="12"/>
        <v>218065.88000000003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13">C19+E19+G19+I19+K19+M19+O19+Q19+S19+U19+W19+Y19</f>
        <v>0</v>
      </c>
      <c r="AB19" s="50">
        <f t="shared" ref="AB19:AB21" si="14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13"/>
        <v>0</v>
      </c>
      <c r="AB20" s="50">
        <f t="shared" si="14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13"/>
        <v>0</v>
      </c>
      <c r="AB21" s="50">
        <f t="shared" si="14"/>
        <v>0</v>
      </c>
    </row>
    <row r="22" spans="1:30" x14ac:dyDescent="0.2">
      <c r="B22" s="23" t="s">
        <v>44</v>
      </c>
      <c r="C22" s="17">
        <v>14</v>
      </c>
      <c r="D22" s="17">
        <v>7159.7</v>
      </c>
      <c r="E22" s="17">
        <v>10</v>
      </c>
      <c r="F22" s="17">
        <v>6183.84</v>
      </c>
      <c r="G22" s="17">
        <v>13</v>
      </c>
      <c r="H22" s="17">
        <v>6772.9</v>
      </c>
      <c r="I22" s="17">
        <v>7</v>
      </c>
      <c r="J22" s="17">
        <v>4176.21</v>
      </c>
      <c r="K22" s="17">
        <v>15</v>
      </c>
      <c r="L22" s="17">
        <v>7291.52</v>
      </c>
      <c r="M22" s="17">
        <v>9</v>
      </c>
      <c r="N22" s="17">
        <v>4523.6000000000004</v>
      </c>
      <c r="O22" s="17">
        <v>22</v>
      </c>
      <c r="P22" s="17">
        <v>7620.49</v>
      </c>
      <c r="Q22" s="17">
        <v>13</v>
      </c>
      <c r="R22" s="17">
        <v>4513.16</v>
      </c>
      <c r="S22" s="17">
        <v>24</v>
      </c>
      <c r="T22" s="17">
        <v>9176.26</v>
      </c>
      <c r="U22" s="17">
        <v>19</v>
      </c>
      <c r="V22" s="17">
        <v>8080.57</v>
      </c>
      <c r="W22" s="17">
        <v>16</v>
      </c>
      <c r="X22" s="17">
        <v>6323.02</v>
      </c>
      <c r="Y22" s="17">
        <v>17</v>
      </c>
      <c r="Z22" s="17">
        <v>8856.7199999999993</v>
      </c>
      <c r="AA22" s="50">
        <f t="shared" ref="AA22:AA24" si="15">C22+E22+G22+I22+K22+M22+O22+Q22+S22+U22+W22+Y22</f>
        <v>179</v>
      </c>
      <c r="AB22" s="50">
        <f t="shared" ref="AB22:AB24" si="16">D22+F22+H22+J22+L22+N22+P22+R22+T22+V22+X22+Z22</f>
        <v>80677.990000000005</v>
      </c>
    </row>
    <row r="23" spans="1:30" x14ac:dyDescent="0.2">
      <c r="B23" s="23" t="s">
        <v>45</v>
      </c>
      <c r="C23" s="17">
        <v>2</v>
      </c>
      <c r="D23" s="17">
        <v>992.76</v>
      </c>
      <c r="E23" s="17"/>
      <c r="F23" s="17"/>
      <c r="G23" s="17">
        <v>3</v>
      </c>
      <c r="H23" s="17">
        <v>1295.28</v>
      </c>
      <c r="I23" s="17">
        <v>4</v>
      </c>
      <c r="J23" s="17">
        <v>1946.2</v>
      </c>
      <c r="K23" s="17">
        <v>2</v>
      </c>
      <c r="L23" s="17">
        <v>1623.9</v>
      </c>
      <c r="M23" s="17">
        <v>2</v>
      </c>
      <c r="N23" s="17">
        <v>677</v>
      </c>
      <c r="O23" s="17">
        <v>6</v>
      </c>
      <c r="P23" s="17">
        <v>2735.41</v>
      </c>
      <c r="Q23" s="17">
        <v>4</v>
      </c>
      <c r="R23" s="17">
        <v>2062.42</v>
      </c>
      <c r="S23" s="17">
        <v>1</v>
      </c>
      <c r="T23" s="17">
        <v>339.65</v>
      </c>
      <c r="U23" s="17">
        <v>4</v>
      </c>
      <c r="V23" s="17">
        <v>2081.61</v>
      </c>
      <c r="W23" s="17">
        <v>2</v>
      </c>
      <c r="X23" s="17">
        <v>719.29</v>
      </c>
      <c r="Y23" s="17">
        <v>7</v>
      </c>
      <c r="Z23" s="17">
        <v>3221.21</v>
      </c>
      <c r="AA23" s="50">
        <f t="shared" si="15"/>
        <v>37</v>
      </c>
      <c r="AB23" s="50">
        <f t="shared" si="16"/>
        <v>17694.73</v>
      </c>
    </row>
    <row r="24" spans="1:30" x14ac:dyDescent="0.2">
      <c r="B24" s="23" t="s">
        <v>46</v>
      </c>
      <c r="C24" s="8">
        <v>6</v>
      </c>
      <c r="D24" s="8">
        <v>777.52</v>
      </c>
      <c r="E24" s="8">
        <v>4</v>
      </c>
      <c r="F24" s="8">
        <v>340.58</v>
      </c>
      <c r="G24" s="8"/>
      <c r="H24" s="8"/>
      <c r="I24" s="8">
        <v>3</v>
      </c>
      <c r="J24" s="8">
        <v>830.86</v>
      </c>
      <c r="K24" s="8">
        <v>2</v>
      </c>
      <c r="L24" s="8">
        <v>152.84</v>
      </c>
      <c r="M24" s="8"/>
      <c r="N24" s="8"/>
      <c r="O24" s="8"/>
      <c r="P24" s="8"/>
      <c r="Q24" s="8">
        <v>1</v>
      </c>
      <c r="R24" s="8">
        <v>55.17</v>
      </c>
      <c r="S24" s="8">
        <v>1</v>
      </c>
      <c r="T24" s="8">
        <v>148.52000000000001</v>
      </c>
      <c r="U24" s="8">
        <v>3</v>
      </c>
      <c r="V24" s="8">
        <v>743.15</v>
      </c>
      <c r="W24" s="8"/>
      <c r="X24" s="8"/>
      <c r="Y24" s="8">
        <v>4</v>
      </c>
      <c r="Z24" s="8">
        <v>908.52</v>
      </c>
      <c r="AA24" s="50">
        <f t="shared" si="15"/>
        <v>24</v>
      </c>
      <c r="AB24" s="50">
        <f t="shared" si="16"/>
        <v>3957.1600000000003</v>
      </c>
      <c r="AD24" s="20"/>
    </row>
    <row r="25" spans="1:30" ht="13.5" thickBot="1" x14ac:dyDescent="0.25">
      <c r="A25" s="63" t="s">
        <v>47</v>
      </c>
      <c r="B25" s="63"/>
      <c r="C25" s="27">
        <f t="shared" ref="C25:AB25" si="17">SUM(C19:C24)</f>
        <v>22</v>
      </c>
      <c r="D25" s="59">
        <f t="shared" si="17"/>
        <v>8929.98</v>
      </c>
      <c r="E25" s="27">
        <f t="shared" si="17"/>
        <v>14</v>
      </c>
      <c r="F25" s="59">
        <f t="shared" si="17"/>
        <v>6524.42</v>
      </c>
      <c r="G25" s="27">
        <f t="shared" si="17"/>
        <v>16</v>
      </c>
      <c r="H25" s="59">
        <f t="shared" si="17"/>
        <v>8068.1799999999994</v>
      </c>
      <c r="I25" s="27">
        <f t="shared" si="17"/>
        <v>14</v>
      </c>
      <c r="J25" s="59">
        <f t="shared" si="17"/>
        <v>6953.2699999999995</v>
      </c>
      <c r="K25" s="27">
        <f t="shared" si="17"/>
        <v>19</v>
      </c>
      <c r="L25" s="59">
        <f t="shared" si="17"/>
        <v>9068.26</v>
      </c>
      <c r="M25" s="27">
        <f t="shared" si="17"/>
        <v>11</v>
      </c>
      <c r="N25" s="59">
        <f t="shared" si="17"/>
        <v>5200.6000000000004</v>
      </c>
      <c r="O25" s="27">
        <f t="shared" si="17"/>
        <v>28</v>
      </c>
      <c r="P25" s="59">
        <f t="shared" si="17"/>
        <v>10355.9</v>
      </c>
      <c r="Q25" s="27">
        <f t="shared" si="17"/>
        <v>18</v>
      </c>
      <c r="R25" s="59">
        <f t="shared" si="17"/>
        <v>6630.75</v>
      </c>
      <c r="S25" s="27">
        <f t="shared" si="17"/>
        <v>26</v>
      </c>
      <c r="T25" s="59">
        <f t="shared" si="17"/>
        <v>9664.43</v>
      </c>
      <c r="U25" s="27">
        <f t="shared" si="17"/>
        <v>26</v>
      </c>
      <c r="V25" s="59">
        <f t="shared" si="17"/>
        <v>10905.33</v>
      </c>
      <c r="W25" s="27">
        <f t="shared" si="17"/>
        <v>18</v>
      </c>
      <c r="X25" s="59">
        <f t="shared" si="17"/>
        <v>7042.31</v>
      </c>
      <c r="Y25" s="27">
        <f t="shared" si="17"/>
        <v>28</v>
      </c>
      <c r="Z25" s="59">
        <f t="shared" si="17"/>
        <v>12986.45</v>
      </c>
      <c r="AA25" s="52">
        <f t="shared" si="17"/>
        <v>240</v>
      </c>
      <c r="AB25" s="53">
        <f t="shared" si="17"/>
        <v>102329.88</v>
      </c>
    </row>
    <row r="26" spans="1:30" ht="13.5" thickTop="1" x14ac:dyDescent="0.2">
      <c r="AA26" s="48"/>
      <c r="AB26" s="48"/>
    </row>
    <row r="27" spans="1:30" x14ac:dyDescent="0.2">
      <c r="A27" s="24" t="s">
        <v>101</v>
      </c>
      <c r="C27" s="61">
        <f t="shared" ref="C27:AB27" si="18">C16+C25</f>
        <v>502</v>
      </c>
      <c r="D27" s="73">
        <f t="shared" si="18"/>
        <v>27789.219999999998</v>
      </c>
      <c r="E27" s="61">
        <f t="shared" si="18"/>
        <v>589</v>
      </c>
      <c r="F27" s="73">
        <f t="shared" si="18"/>
        <v>23695.21</v>
      </c>
      <c r="G27" s="61">
        <f t="shared" si="18"/>
        <v>603</v>
      </c>
      <c r="H27" s="73">
        <f t="shared" si="18"/>
        <v>33938.629999999997</v>
      </c>
      <c r="I27" s="61">
        <f t="shared" si="18"/>
        <v>382</v>
      </c>
      <c r="J27" s="73">
        <f t="shared" si="18"/>
        <v>28022.91</v>
      </c>
      <c r="K27" s="61">
        <f t="shared" si="18"/>
        <v>382</v>
      </c>
      <c r="L27" s="73">
        <f t="shared" si="18"/>
        <v>32332.21</v>
      </c>
      <c r="M27" s="61">
        <f t="shared" si="18"/>
        <v>316</v>
      </c>
      <c r="N27" s="73">
        <f t="shared" si="18"/>
        <v>19588.05</v>
      </c>
      <c r="O27" s="61">
        <f t="shared" si="18"/>
        <v>523</v>
      </c>
      <c r="P27" s="73">
        <f t="shared" si="18"/>
        <v>35220.53</v>
      </c>
      <c r="Q27" s="61">
        <f t="shared" si="18"/>
        <v>464</v>
      </c>
      <c r="R27" s="73">
        <f t="shared" si="18"/>
        <v>18904.29</v>
      </c>
      <c r="S27" s="61">
        <f t="shared" si="18"/>
        <v>469</v>
      </c>
      <c r="T27" s="73">
        <f t="shared" si="18"/>
        <v>23819.81</v>
      </c>
      <c r="U27" s="61">
        <f t="shared" si="18"/>
        <v>540</v>
      </c>
      <c r="V27" s="73">
        <f t="shared" si="18"/>
        <v>28987.39</v>
      </c>
      <c r="W27" s="61">
        <f t="shared" si="18"/>
        <v>525</v>
      </c>
      <c r="X27" s="73">
        <f t="shared" si="18"/>
        <v>20850.25</v>
      </c>
      <c r="Y27" s="61">
        <f t="shared" si="18"/>
        <v>510</v>
      </c>
      <c r="Z27" s="73">
        <f t="shared" si="18"/>
        <v>27247.260000000002</v>
      </c>
      <c r="AA27" s="117">
        <f t="shared" si="18"/>
        <v>5805</v>
      </c>
      <c r="AB27" s="118">
        <f t="shared" si="18"/>
        <v>320395.76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274114.96000000002</v>
      </c>
      <c r="E29" s="60"/>
      <c r="F29" s="87">
        <v>346394.7</v>
      </c>
      <c r="G29" s="60"/>
      <c r="H29" s="87">
        <v>283001.53999999998</v>
      </c>
      <c r="I29" s="60"/>
      <c r="J29" s="87">
        <v>238764.21</v>
      </c>
      <c r="K29" s="60"/>
      <c r="L29" s="87">
        <v>196528.36</v>
      </c>
      <c r="M29" s="60"/>
      <c r="N29" s="87">
        <v>159224.46</v>
      </c>
      <c r="O29" s="60"/>
      <c r="P29" s="87">
        <v>268106.43</v>
      </c>
      <c r="Q29" s="60"/>
      <c r="R29" s="87">
        <v>255870.67</v>
      </c>
      <c r="S29" s="60"/>
      <c r="T29" s="87">
        <v>271422.3</v>
      </c>
      <c r="U29" s="60"/>
      <c r="V29" s="87">
        <v>300586.86</v>
      </c>
      <c r="W29" s="60"/>
      <c r="X29" s="87">
        <v>294074.45</v>
      </c>
      <c r="Y29" s="60"/>
      <c r="Z29" s="87">
        <v>264112.65999999997</v>
      </c>
      <c r="AA29" s="85"/>
      <c r="AB29" s="58">
        <f>D29+F29+H29+J29+L29+N29+P29+R29+T29+V29+X29+Z29</f>
        <v>3152201.6</v>
      </c>
      <c r="AD29" s="102"/>
    </row>
    <row r="30" spans="1:30" ht="13.5" thickBot="1" x14ac:dyDescent="0.25">
      <c r="A30" s="34" t="s">
        <v>82</v>
      </c>
      <c r="B30" s="34"/>
      <c r="C30" s="27"/>
      <c r="D30" s="106">
        <f>D27/D29</f>
        <v>0.10137797659784784</v>
      </c>
      <c r="E30" s="27"/>
      <c r="F30" s="106">
        <f t="shared" ref="F30" si="19">F27/F29</f>
        <v>6.8405232528095841E-2</v>
      </c>
      <c r="G30" s="27"/>
      <c r="H30" s="106">
        <f t="shared" ref="H30" si="20">H27/H29</f>
        <v>0.11992383504344181</v>
      </c>
      <c r="I30" s="27"/>
      <c r="J30" s="106">
        <f t="shared" ref="J30" si="21">J27/J29</f>
        <v>0.11736645957113924</v>
      </c>
      <c r="K30" s="27"/>
      <c r="L30" s="106">
        <f t="shared" ref="L30" si="22">L27/L29</f>
        <v>0.16451676490863712</v>
      </c>
      <c r="M30" s="27"/>
      <c r="N30" s="106">
        <f t="shared" ref="N30" si="23">N27/N29</f>
        <v>0.12302161363900999</v>
      </c>
      <c r="O30" s="27"/>
      <c r="P30" s="106">
        <f t="shared" ref="P30" si="24">P27/P29</f>
        <v>0.13136771840943912</v>
      </c>
      <c r="Q30" s="27"/>
      <c r="R30" s="106">
        <f t="shared" ref="R30" si="25">R27/R29</f>
        <v>7.3882207757536261E-2</v>
      </c>
      <c r="S30" s="27"/>
      <c r="T30" s="106">
        <f t="shared" ref="T30" si="26">T27/T29</f>
        <v>8.7759222436771048E-2</v>
      </c>
      <c r="U30" s="27"/>
      <c r="V30" s="106">
        <f t="shared" ref="V30" si="27">V27/V29</f>
        <v>9.6435985258969736E-2</v>
      </c>
      <c r="W30" s="27"/>
      <c r="X30" s="106">
        <f t="shared" ref="X30" si="28">X27/X29</f>
        <v>7.0901263268536241E-2</v>
      </c>
      <c r="Y30" s="27"/>
      <c r="Z30" s="106">
        <f t="shared" ref="Z30" si="29">Z27/Z29</f>
        <v>0.10316529317451123</v>
      </c>
      <c r="AA30" s="119"/>
      <c r="AB30" s="120">
        <f>AB27/AB29</f>
        <v>0.10164190006121436</v>
      </c>
    </row>
    <row r="31" spans="1:30" ht="13.5" customHeight="1" thickTop="1" x14ac:dyDescent="0.2">
      <c r="D31" s="10"/>
      <c r="F31" s="10"/>
      <c r="H31" s="10"/>
      <c r="J31" s="10"/>
      <c r="L31" s="10"/>
      <c r="N31" s="10"/>
      <c r="P31" s="10"/>
      <c r="R31" s="10"/>
      <c r="T31" s="10"/>
      <c r="V31" s="10"/>
      <c r="X31" s="10"/>
      <c r="Z31" s="10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126</v>
      </c>
      <c r="D33" s="17">
        <v>4839.03</v>
      </c>
      <c r="E33" s="17">
        <v>115</v>
      </c>
      <c r="F33" s="17">
        <v>4414.6899999999996</v>
      </c>
      <c r="G33" s="17">
        <v>131</v>
      </c>
      <c r="H33" s="17">
        <v>4700.5600000000004</v>
      </c>
      <c r="I33" s="17">
        <v>201</v>
      </c>
      <c r="J33" s="17">
        <v>7901.38</v>
      </c>
      <c r="K33" s="17">
        <v>124</v>
      </c>
      <c r="L33" s="17">
        <v>4847.7299999999996</v>
      </c>
      <c r="M33" s="95">
        <v>97</v>
      </c>
      <c r="N33" s="95">
        <v>2667.92</v>
      </c>
      <c r="O33" s="17">
        <v>79</v>
      </c>
      <c r="P33" s="111">
        <v>3168.8</v>
      </c>
      <c r="Q33" s="17">
        <v>153</v>
      </c>
      <c r="R33" s="111">
        <v>3846.87</v>
      </c>
      <c r="S33" s="17">
        <v>204</v>
      </c>
      <c r="T33" s="111">
        <v>7198.61</v>
      </c>
      <c r="U33" s="17">
        <v>236</v>
      </c>
      <c r="V33" s="111">
        <v>6224.97</v>
      </c>
      <c r="W33" s="17">
        <v>182</v>
      </c>
      <c r="X33" s="111">
        <v>7108.45</v>
      </c>
      <c r="Y33" s="17">
        <v>260</v>
      </c>
      <c r="Z33" s="111">
        <v>8567.81</v>
      </c>
      <c r="AA33" s="50">
        <f t="shared" ref="AA33:AA34" si="30">C33+E33+G33+I33+K33+M33+O33+Q33+S33+U33+W33+Y33</f>
        <v>1908</v>
      </c>
      <c r="AB33" s="113">
        <f t="shared" ref="AB33:AB34" si="31">D33+F33+H33+J33+L33+N33+P33+R33+T33+V33+X33+Z33</f>
        <v>65486.819999999992</v>
      </c>
    </row>
    <row r="34" spans="1:32" x14ac:dyDescent="0.2">
      <c r="A34" s="29"/>
      <c r="B34" s="30" t="s">
        <v>41</v>
      </c>
      <c r="C34" s="95">
        <v>182</v>
      </c>
      <c r="D34" s="95">
        <v>10073.27</v>
      </c>
      <c r="E34" s="95">
        <v>158</v>
      </c>
      <c r="F34" s="95">
        <v>9356.2199999999993</v>
      </c>
      <c r="G34" s="95">
        <v>227</v>
      </c>
      <c r="H34" s="95">
        <v>7035.64</v>
      </c>
      <c r="I34" s="95">
        <v>383</v>
      </c>
      <c r="J34" s="95">
        <v>9908.7800000000007</v>
      </c>
      <c r="K34" s="95">
        <v>363</v>
      </c>
      <c r="L34" s="95">
        <v>9655.6</v>
      </c>
      <c r="M34" s="95">
        <v>176</v>
      </c>
      <c r="N34" s="95">
        <v>3784.63</v>
      </c>
      <c r="O34" s="95">
        <v>189</v>
      </c>
      <c r="P34" s="112">
        <v>6198.02</v>
      </c>
      <c r="Q34" s="95">
        <v>260</v>
      </c>
      <c r="R34" s="112">
        <v>9939.65</v>
      </c>
      <c r="S34" s="95">
        <v>408</v>
      </c>
      <c r="T34" s="112">
        <v>9287.61</v>
      </c>
      <c r="U34" s="95">
        <v>456</v>
      </c>
      <c r="V34" s="112">
        <v>14225.81</v>
      </c>
      <c r="W34" s="95">
        <v>288</v>
      </c>
      <c r="X34" s="112">
        <v>7810.07</v>
      </c>
      <c r="Y34" s="95">
        <v>220</v>
      </c>
      <c r="Z34" s="112">
        <v>12697.71</v>
      </c>
      <c r="AA34" s="50">
        <f t="shared" si="30"/>
        <v>3310</v>
      </c>
      <c r="AB34" s="113">
        <f t="shared" si="31"/>
        <v>109973.00999999998</v>
      </c>
    </row>
    <row r="35" spans="1:32" s="24" customFormat="1" ht="13.5" thickBot="1" x14ac:dyDescent="0.25">
      <c r="A35" s="63" t="s">
        <v>75</v>
      </c>
      <c r="B35" s="63"/>
      <c r="C35" s="65">
        <f t="shared" ref="C35:N35" si="32">C33+C34</f>
        <v>308</v>
      </c>
      <c r="D35" s="114">
        <f t="shared" si="32"/>
        <v>14912.3</v>
      </c>
      <c r="E35" s="65">
        <f t="shared" si="32"/>
        <v>273</v>
      </c>
      <c r="F35" s="114">
        <f t="shared" si="32"/>
        <v>13770.91</v>
      </c>
      <c r="G35" s="65">
        <f t="shared" si="32"/>
        <v>358</v>
      </c>
      <c r="H35" s="114">
        <f t="shared" si="32"/>
        <v>11736.2</v>
      </c>
      <c r="I35" s="65">
        <f t="shared" si="32"/>
        <v>584</v>
      </c>
      <c r="J35" s="114">
        <f t="shared" si="32"/>
        <v>17810.16</v>
      </c>
      <c r="K35" s="65">
        <f t="shared" si="32"/>
        <v>487</v>
      </c>
      <c r="L35" s="114">
        <f t="shared" si="32"/>
        <v>14503.33</v>
      </c>
      <c r="M35" s="65">
        <f t="shared" si="32"/>
        <v>273</v>
      </c>
      <c r="N35" s="114">
        <f t="shared" si="32"/>
        <v>6452.55</v>
      </c>
      <c r="O35" s="65">
        <f t="shared" ref="O35:AB35" si="33">SUM(O33:O34)</f>
        <v>268</v>
      </c>
      <c r="P35" s="114">
        <f t="shared" si="33"/>
        <v>9366.82</v>
      </c>
      <c r="Q35" s="65">
        <f t="shared" si="33"/>
        <v>413</v>
      </c>
      <c r="R35" s="114">
        <f t="shared" si="33"/>
        <v>13786.52</v>
      </c>
      <c r="S35" s="65">
        <f t="shared" si="33"/>
        <v>612</v>
      </c>
      <c r="T35" s="114">
        <f t="shared" si="33"/>
        <v>16486.22</v>
      </c>
      <c r="U35" s="65">
        <f t="shared" si="33"/>
        <v>692</v>
      </c>
      <c r="V35" s="114">
        <f t="shared" si="33"/>
        <v>20450.78</v>
      </c>
      <c r="W35" s="65">
        <f t="shared" si="33"/>
        <v>470</v>
      </c>
      <c r="X35" s="114">
        <f t="shared" si="33"/>
        <v>14918.52</v>
      </c>
      <c r="Y35" s="65">
        <f t="shared" si="33"/>
        <v>480</v>
      </c>
      <c r="Z35" s="114">
        <f t="shared" si="33"/>
        <v>21265.519999999997</v>
      </c>
      <c r="AA35" s="52">
        <f t="shared" si="33"/>
        <v>5218</v>
      </c>
      <c r="AB35" s="53">
        <f t="shared" si="33"/>
        <v>175459.82999999996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7" t="s">
        <v>102</v>
      </c>
      <c r="B37" s="93"/>
      <c r="C37" s="62"/>
      <c r="D37" s="109">
        <f>D16+D25+D35-D9</f>
        <v>35248.479999999996</v>
      </c>
      <c r="E37" s="62"/>
      <c r="F37" s="109">
        <f>F16+F25+F35-F9</f>
        <v>28181.289999999994</v>
      </c>
      <c r="G37" s="62"/>
      <c r="H37" s="109">
        <f>H16+H25+H34-H9</f>
        <v>30891.449999999997</v>
      </c>
      <c r="I37" s="62"/>
      <c r="J37" s="109">
        <f>J16+J25+J35-J9</f>
        <v>36286.119999999995</v>
      </c>
      <c r="K37" s="62"/>
      <c r="L37" s="109">
        <f>L16+L25+L35-L9</f>
        <v>39944.68</v>
      </c>
      <c r="M37" s="62"/>
      <c r="N37" s="109">
        <f>N16+N25+N35-N9</f>
        <v>20319.98</v>
      </c>
      <c r="O37" s="62"/>
      <c r="P37" s="109">
        <f>P16+P25+P35-P9</f>
        <v>35938.21</v>
      </c>
      <c r="Q37" s="62"/>
      <c r="R37" s="109">
        <f>R16+R25+R35-R9</f>
        <v>24977.56</v>
      </c>
      <c r="S37" s="62"/>
      <c r="T37" s="109">
        <f>T16+T25+T35-T9</f>
        <v>31073.129999999997</v>
      </c>
      <c r="U37" s="62"/>
      <c r="V37" s="109">
        <f>V16+V25+V35-V9</f>
        <v>40049.279999999999</v>
      </c>
      <c r="W37" s="62"/>
      <c r="X37" s="109">
        <f>X16+X25+X35-X9</f>
        <v>26500.970000000005</v>
      </c>
      <c r="Y37" s="62"/>
      <c r="Z37" s="109">
        <f>Z16+Z25+Z35-Z9</f>
        <v>39849.11</v>
      </c>
      <c r="AA37" s="62"/>
      <c r="AB37" s="109">
        <f>AB16+AB25+AB35-AB9</f>
        <v>393960.81999999995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53" right="0.45" top="1" bottom="1" header="0.5" footer="0.5"/>
  <pageSetup scale="53" orientation="landscape" r:id="rId1"/>
  <headerFooter alignWithMargins="0">
    <oddFooter>&amp;L&amp;F&amp;RPrepared by Kathy Adair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54"/>
  <sheetViews>
    <sheetView tabSelected="1" zoomScaleNormal="100" workbookViewId="0">
      <pane xSplit="1" ySplit="4" topLeftCell="N5" activePane="bottomRight" state="frozen"/>
      <selection activeCell="C40" sqref="C40"/>
      <selection pane="topRight" activeCell="C40" sqref="C40"/>
      <selection pane="bottomLeft" activeCell="C40" sqref="C40"/>
      <selection pane="bottomRight"/>
    </sheetView>
  </sheetViews>
  <sheetFormatPr defaultRowHeight="12.75" x14ac:dyDescent="0.2"/>
  <cols>
    <col min="1" max="1" width="50.140625" style="13" customWidth="1"/>
    <col min="2" max="2" width="6.7109375" style="3" customWidth="1"/>
    <col min="3" max="3" width="10.7109375" style="3" bestFit="1" customWidth="1"/>
    <col min="4" max="4" width="6.7109375" style="3" customWidth="1"/>
    <col min="5" max="5" width="10.7109375" style="3" customWidth="1"/>
    <col min="6" max="6" width="6.7109375" style="3" customWidth="1"/>
    <col min="7" max="7" width="10.7109375" style="3" customWidth="1"/>
    <col min="8" max="8" width="6.7109375" style="3" customWidth="1"/>
    <col min="9" max="9" width="10.7109375" style="3" customWidth="1"/>
    <col min="10" max="10" width="6.7109375" style="3" customWidth="1"/>
    <col min="11" max="11" width="10.7109375" style="3" customWidth="1"/>
    <col min="12" max="12" width="6.7109375" style="3" customWidth="1"/>
    <col min="13" max="13" width="10.7109375" style="3" customWidth="1"/>
    <col min="14" max="14" width="6.28515625" style="3" customWidth="1"/>
    <col min="15" max="15" width="10.7109375" style="3" customWidth="1"/>
    <col min="16" max="16" width="6.28515625" style="3" customWidth="1"/>
    <col min="17" max="17" width="10.7109375" style="3" customWidth="1"/>
    <col min="18" max="18" width="6.140625" style="3" customWidth="1"/>
    <col min="19" max="19" width="10.7109375" style="3" customWidth="1"/>
    <col min="20" max="20" width="6.140625" style="3" bestFit="1" customWidth="1"/>
    <col min="21" max="21" width="10.7109375" style="3" customWidth="1"/>
    <col min="22" max="22" width="7.28515625" style="3" customWidth="1"/>
    <col min="23" max="23" width="10.7109375" style="3" customWidth="1"/>
    <col min="24" max="24" width="6.140625" style="3" customWidth="1"/>
    <col min="25" max="25" width="10.7109375" style="3" customWidth="1"/>
    <col min="26" max="26" width="7.7109375" style="3" customWidth="1"/>
    <col min="27" max="27" width="11" style="3" bestFit="1" customWidth="1"/>
    <col min="28" max="29" width="11.7109375" style="13" bestFit="1" customWidth="1"/>
    <col min="30" max="16384" width="9.140625" style="13"/>
  </cols>
  <sheetData>
    <row r="1" spans="1:29" ht="18" x14ac:dyDescent="0.25">
      <c r="A1" s="150" t="s">
        <v>116</v>
      </c>
      <c r="R1" s="3" t="s">
        <v>32</v>
      </c>
    </row>
    <row r="2" spans="1:29" x14ac:dyDescent="0.2">
      <c r="A2" s="13" t="s">
        <v>32</v>
      </c>
    </row>
    <row r="3" spans="1:29" x14ac:dyDescent="0.2">
      <c r="B3" s="152" t="s">
        <v>0</v>
      </c>
      <c r="C3" s="152"/>
      <c r="D3" s="153" t="s">
        <v>1</v>
      </c>
      <c r="E3" s="153"/>
      <c r="F3" s="152" t="s">
        <v>2</v>
      </c>
      <c r="G3" s="152"/>
      <c r="H3" s="153" t="s">
        <v>3</v>
      </c>
      <c r="I3" s="153"/>
      <c r="J3" s="152" t="s">
        <v>4</v>
      </c>
      <c r="K3" s="152"/>
      <c r="L3" s="153" t="s">
        <v>5</v>
      </c>
      <c r="M3" s="153"/>
      <c r="N3" s="152" t="s">
        <v>6</v>
      </c>
      <c r="O3" s="152"/>
      <c r="P3" s="153" t="s">
        <v>7</v>
      </c>
      <c r="Q3" s="153"/>
      <c r="R3" s="152" t="s">
        <v>8</v>
      </c>
      <c r="S3" s="152"/>
      <c r="T3" s="153" t="s">
        <v>9</v>
      </c>
      <c r="U3" s="153"/>
      <c r="V3" s="152" t="s">
        <v>10</v>
      </c>
      <c r="W3" s="152"/>
      <c r="X3" s="153" t="s">
        <v>11</v>
      </c>
      <c r="Y3" s="153"/>
      <c r="Z3" s="154" t="s">
        <v>12</v>
      </c>
      <c r="AA3" s="154"/>
    </row>
    <row r="4" spans="1:29" x14ac:dyDescent="0.2">
      <c r="B4" s="37" t="s">
        <v>13</v>
      </c>
      <c r="C4" s="37" t="s">
        <v>14</v>
      </c>
      <c r="D4" s="11" t="s">
        <v>13</v>
      </c>
      <c r="E4" s="11" t="s">
        <v>14</v>
      </c>
      <c r="F4" s="37" t="s">
        <v>13</v>
      </c>
      <c r="G4" s="37" t="s">
        <v>14</v>
      </c>
      <c r="H4" s="11" t="s">
        <v>13</v>
      </c>
      <c r="I4" s="11" t="s">
        <v>14</v>
      </c>
      <c r="J4" s="37" t="s">
        <v>13</v>
      </c>
      <c r="K4" s="37" t="s">
        <v>14</v>
      </c>
      <c r="L4" s="11" t="s">
        <v>13</v>
      </c>
      <c r="M4" s="11" t="s">
        <v>14</v>
      </c>
      <c r="N4" s="37" t="s">
        <v>13</v>
      </c>
      <c r="O4" s="37" t="s">
        <v>14</v>
      </c>
      <c r="P4" s="11" t="s">
        <v>13</v>
      </c>
      <c r="Q4" s="11" t="s">
        <v>14</v>
      </c>
      <c r="R4" s="37" t="s">
        <v>13</v>
      </c>
      <c r="S4" s="37" t="s">
        <v>14</v>
      </c>
      <c r="T4" s="11" t="s">
        <v>13</v>
      </c>
      <c r="U4" s="11" t="s">
        <v>14</v>
      </c>
      <c r="V4" s="37" t="s">
        <v>13</v>
      </c>
      <c r="W4" s="37" t="s">
        <v>14</v>
      </c>
      <c r="X4" s="11" t="s">
        <v>13</v>
      </c>
      <c r="Y4" s="11" t="s">
        <v>14</v>
      </c>
      <c r="Z4" s="47" t="s">
        <v>13</v>
      </c>
      <c r="AA4" s="47" t="s">
        <v>14</v>
      </c>
    </row>
    <row r="5" spans="1:29" x14ac:dyDescent="0.2">
      <c r="A5" s="21" t="s">
        <v>34</v>
      </c>
      <c r="B5" s="38"/>
      <c r="C5" s="38"/>
      <c r="F5" s="38"/>
      <c r="G5" s="38"/>
      <c r="J5" s="38"/>
      <c r="K5" s="38"/>
      <c r="N5" s="38"/>
      <c r="O5" s="38"/>
      <c r="R5" s="38"/>
      <c r="S5" s="38"/>
      <c r="V5" s="38"/>
      <c r="W5" s="38"/>
      <c r="Z5" s="48"/>
      <c r="AA5" s="48"/>
    </row>
    <row r="6" spans="1:29" ht="13.5" thickBot="1" x14ac:dyDescent="0.25">
      <c r="A6" s="13" t="s">
        <v>37</v>
      </c>
      <c r="B6" s="39">
        <f>'01'!C6+'02'!C6+'03'!C6+'04'!C6+'05 ACPE'!C6+'05'!C6+'06'!C6+'07'!C6+'08'!C6+'09'!C6+'10'!C6+'11'!C6+'12'!C6+'18'!C6+'20'!C6+'25'!C6</f>
        <v>5465</v>
      </c>
      <c r="C6" s="38"/>
      <c r="D6" s="2">
        <f>'01'!E6+'02'!E6+'03'!E6+'04'!E6+'05 ACPE'!E6+'05'!E6+'06'!E6+'07'!E6+'08'!E6+'09'!E6+'10'!E6+'11'!E6+'12'!E6+'18'!E6+'20'!E6+'25'!E6</f>
        <v>5641</v>
      </c>
      <c r="F6" s="39">
        <f>'01'!G6+'02'!G6+'03'!G6+'04'!G6+'05 ACPE'!G6+'05'!G6+'06'!G6+'07'!G6+'08'!G6+'09'!G6+'10'!G6+'11'!G6+'12'!G6+'18'!G6+'20'!G6+'25'!G6</f>
        <v>5227</v>
      </c>
      <c r="G6" s="38"/>
      <c r="H6" s="2">
        <f>'01'!I6+'02'!I6+'03'!I6+'04'!I6+'05 ACPE'!I6+'05'!I6+'06'!I6+'07'!I6+'08'!I6+'09'!I6+'10'!I6+'11'!I6+'12'!I6+'18'!I6+'20'!I6+'25'!I6</f>
        <v>5362</v>
      </c>
      <c r="J6" s="39">
        <f>'01'!K6+'02'!K6+'03'!K6+'04'!K6+'05 ACPE'!K6+'05'!K6+'06'!K6+'07'!K6+'08'!K6+'09'!K6+'10'!K6+'11'!K6+'12'!K6+'18'!K6+'20'!K6+'25'!K6</f>
        <v>3998</v>
      </c>
      <c r="K6" s="38"/>
      <c r="L6" s="2">
        <f>'01'!M6+'02'!M6+'03'!M6+'04'!M6+'05 ACPE'!M6+'05'!M6+'06'!M6+'07'!M6+'08'!M6+'09'!M6+'10'!M6+'11'!M6+'12'!M6+'18'!M6+'20'!M6+'25'!M6</f>
        <v>3743</v>
      </c>
      <c r="N6" s="39">
        <f>'01'!O6+'02'!O6+'03'!O6+'04'!O6+'05 ACPE'!O6+'05'!O6+'06'!O6+'07'!O6+'08'!O6+'09'!O6+'10'!O6+'11'!O6+'12'!O6+'18'!O6+'20'!O6+'25'!O6</f>
        <v>5276</v>
      </c>
      <c r="O6" s="38"/>
      <c r="P6" s="2">
        <f>'01'!Q6+'02'!Q6+'03'!Q6+'04'!Q6+'05 ACPE'!Q6+'05'!Q6+'06'!Q6+'07'!Q6+'08'!Q6+'09'!Q6+'10'!Q6+'11'!Q6+'12'!Q6+'18'!Q6+'20'!Q6+'25'!Q6</f>
        <v>4612</v>
      </c>
      <c r="R6" s="39">
        <f>'01'!S6+'02'!S6+'03'!S6+'04'!S6+'05 ACPE'!S6+'05'!S6+'06'!S6+'07'!S6+'08'!S6+'09'!S6+'10'!S6+'11'!S6+'12'!S6+'18'!S6+'20'!S6+'25'!S6</f>
        <v>5636</v>
      </c>
      <c r="S6" s="38"/>
      <c r="T6" s="2">
        <f>'01'!U6+'02'!U6+'03'!U6+'04'!U6+'05 ACPE'!U6+'05'!U6+'06'!U6+'07'!U6+'08'!U6+'09'!U6+'10'!U6+'11'!U6+'12'!U6+'18'!U6+'20'!U6+'25'!U6</f>
        <v>5525</v>
      </c>
      <c r="V6" s="39">
        <f>'01'!W6+'02'!W6+'03'!W6+'04'!W6+'05 ACPE'!W6+'05'!W6+'06'!W6+'07'!W6+'08'!W6+'09'!W6+'10'!W6+'11'!W6+'12'!W6+'18'!W6+'20'!W6+'25'!W6</f>
        <v>4923</v>
      </c>
      <c r="W6" s="38"/>
      <c r="X6" s="2">
        <f>'01'!Y6+'02'!Y6+'03'!Y6+'04'!Y6+'05 ACPE'!Y6+'05'!Y6+'06'!Y6+'07'!Y6+'08'!Y6+'09'!Y6+'10'!Y6+'11'!Y6+'12'!Y6+'18'!Y6+'20'!Y6+'25'!Y6</f>
        <v>4489</v>
      </c>
      <c r="Z6" s="49">
        <f>B6+D6+F6+H6+J6+L6+N6+P6+R6+T6+V6+X6</f>
        <v>59897</v>
      </c>
      <c r="AA6" s="48"/>
    </row>
    <row r="7" spans="1:29" ht="13.5" thickTop="1" x14ac:dyDescent="0.2">
      <c r="A7" s="13" t="s">
        <v>15</v>
      </c>
      <c r="B7" s="38"/>
      <c r="C7" s="40">
        <f>'01'!D7+'02'!D7+'03'!D7+'04'!D7+'05 ACPE'!D7+'05'!D7+'06'!D7+'07'!D7+'08'!D7+'09'!D7+'10'!D7+'11'!D7+'12'!D7+'18'!D7+'20'!D7+'25'!D7</f>
        <v>60827.03</v>
      </c>
      <c r="E7" s="5">
        <f>'01'!F7+'02'!F7+'03'!F7+'04'!F7+'05 ACPE'!F7+'05'!F7+'06'!F7+'07'!F7+'08'!F7+'09'!F7+'10'!F7+'11'!F7+'12'!F7+'18'!F7+'20'!F7+'25'!F7</f>
        <v>60975.950000000004</v>
      </c>
      <c r="F7" s="38"/>
      <c r="G7" s="40">
        <f>'01'!H7+'02'!H7+'03'!H7+'04'!H7+'05 ACPE'!H7+'05'!H7+'06'!H7+'07'!H7+'08'!H7+'09'!H7+'10'!H7+'11'!H7+'12'!H7+'18'!H7+'20'!H7+'25'!H7</f>
        <v>52765.37</v>
      </c>
      <c r="I7" s="5">
        <f>'01'!J7+'02'!J7+'03'!J7+'04'!J7+'05 ACPE'!J7+'05'!J7+'06'!J7+'07'!J7+'08'!J7+'09'!J7+'10'!J7+'11'!J7+'12'!J7+'18'!J7+'20'!J7+'25'!J7</f>
        <v>55381.619999999995</v>
      </c>
      <c r="J7" s="38"/>
      <c r="K7" s="40">
        <f>'01'!L7+'02'!L7+'03'!L7+'04'!L7+'05 ACPE'!L7+'05'!L7+'06'!L7+'07'!L7+'08'!L7+'09'!L7+'10'!L7+'11'!L7+'12'!L7+'18'!L7+'20'!L7+'25'!L7</f>
        <v>43625.729999999996</v>
      </c>
      <c r="M7" s="5">
        <f>'01'!N7+'02'!N7+'03'!N7+'04'!N7+'05 ACPE'!N7+'05'!N7+'06'!N7+'07'!N7+'08'!N7+'09'!N7+'10'!N7+'11'!N7+'12'!N7+'18'!N7+'20'!N7+'25'!N7</f>
        <v>40715</v>
      </c>
      <c r="N7" s="38"/>
      <c r="O7" s="40">
        <f>'01'!P7+'02'!P7+'03'!P7+'04'!P7+'05 ACPE'!P7+'05'!P7+'06'!P7+'07'!P7+'08'!P7+'09'!P7+'10'!P7+'11'!P7+'12'!P7+'18'!P7+'20'!P7+'25'!P7</f>
        <v>56162.62</v>
      </c>
      <c r="Q7" s="5">
        <f>'01'!R7+'02'!R7+'03'!R7+'04'!R7+'05 ACPE'!R7+'05'!R7+'06'!R7+'07'!R7+'08'!R7+'09'!R7+'10'!R7+'11'!R7+'12'!R7+'18'!R7+'20'!R7+'25'!R7</f>
        <v>49960.1</v>
      </c>
      <c r="R7" s="38"/>
      <c r="S7" s="40">
        <f>'01'!T7+'02'!T7+'03'!T7+'04'!T7+'05 ACPE'!T7+'05'!T7+'06'!T7+'07'!T7+'08'!T7+'09'!T7+'10'!T7+'11'!T7+'12'!T7+'18'!T7+'20'!T7+'25'!T7</f>
        <v>61497.650000000009</v>
      </c>
      <c r="U7" s="5">
        <f>'01'!V7+'02'!V7+'03'!V7+'04'!V7+'05 ACPE'!V7+'05'!V7+'06'!V7+'07'!V7+'08'!V7+'09'!V7+'10'!V7+'11'!V7+'12'!V7+'18'!V7+'20'!V7+'25'!V7</f>
        <v>59092.01</v>
      </c>
      <c r="V7" s="38"/>
      <c r="W7" s="40">
        <f>'01'!X7+'02'!X7+'03'!X7+'04'!X7+'05 ACPE'!X7+'05'!X7+'06'!X7+'07'!X7+'08'!X7+'09'!X7+'10'!X7+'11'!X7+'12'!X7+'18'!X7+'20'!X7+'25'!X7</f>
        <v>52850.069999999992</v>
      </c>
      <c r="Y7" s="5">
        <f>'01'!Z7+'02'!Z7+'03'!Z7+'04'!Z7+'05 ACPE'!Z7+'05'!Z7+'06'!Z7+'07'!Z7+'08'!Z7+'09'!Z7+'10'!Z7+'11'!Z7+'12'!Z7+'18'!Z7+'20'!Z7+'25'!Z7</f>
        <v>47932.29</v>
      </c>
      <c r="Z7" s="48"/>
      <c r="AA7" s="50">
        <f>C7+E7+G7+I7+K7+M7+O7+Q7+S7+U7+W7+Y7</f>
        <v>641785.43999999994</v>
      </c>
    </row>
    <row r="8" spans="1:29" x14ac:dyDescent="0.2">
      <c r="A8" s="13" t="s">
        <v>16</v>
      </c>
      <c r="B8" s="38"/>
      <c r="C8" s="40">
        <f>'01'!D8+'02'!D8+'03'!D8+'04'!D8+'05 ACPE'!D8+'05'!D8+'06'!D8+'07'!D8+'08'!D8+'09'!D8+'10'!D8+'11'!D8+'12'!D8+'18'!D8+'20'!D8+'25'!D8</f>
        <v>8197.5</v>
      </c>
      <c r="E8" s="7">
        <f>'01'!F8+'02'!F8+'03'!F8+'04'!F8+'05 ACPE'!F8+'05'!F8+'06'!F8+'07'!F8+'08'!F8+'09'!F8+'10'!F8+'11'!F8+'12'!F8+'18'!F8+'20'!F8+'25'!F8</f>
        <v>8461.5</v>
      </c>
      <c r="F8" s="38"/>
      <c r="G8" s="41">
        <f>'01'!H8+'02'!H8+'03'!H8+'04'!H8+'05 ACPE'!H8+'05'!H8+'06'!H8+'07'!H8+'08'!H8+'09'!H8+'10'!H8+'11'!H8+'12'!H8+'18'!H8+'20'!H8+'25'!H8</f>
        <v>7840.5</v>
      </c>
      <c r="I8" s="7">
        <f>'01'!J8+'02'!J8+'03'!J8+'04'!J8+'05 ACPE'!J8+'05'!J8+'06'!J8+'07'!J8+'08'!J8+'09'!J8+'10'!J8+'11'!J8+'12'!J8+'18'!J8+'20'!J8+'25'!J8</f>
        <v>8043.01</v>
      </c>
      <c r="J8" s="38"/>
      <c r="K8" s="41">
        <f>'01'!L8+'02'!L8+'03'!L8+'04'!L8+'05 ACPE'!L8+'05'!L8+'06'!L8+'07'!L8+'08'!L8+'09'!L8+'10'!L8+'11'!L8+'12'!L8+'18'!L8+'20'!L8+'25'!L8</f>
        <v>5066.25</v>
      </c>
      <c r="M8" s="7">
        <f>'01'!N8+'02'!N8+'03'!N8+'04'!N8+'05 ACPE'!N8+'05'!N8+'06'!N8+'07'!N8+'08'!N8+'09'!N8+'10'!N8+'11'!N8+'12'!N8+'18'!N8+'20'!N8+'25'!N8</f>
        <v>4678.75</v>
      </c>
      <c r="N8" s="38"/>
      <c r="O8" s="41">
        <f>'01'!P8+'02'!P8+'03'!P8+'04'!P8+'05 ACPE'!P8+'05'!P8+'06'!P8+'07'!P8+'08'!P8+'09'!P8+'10'!P8+'11'!P8+'12'!P8+'18'!P8+'20'!P8+'25'!P8</f>
        <v>6595</v>
      </c>
      <c r="Q8" s="7">
        <f>'01'!R8+'02'!R8+'03'!R8+'04'!R8+'05 ACPE'!R8+'05'!R8+'06'!R8+'07'!R8+'08'!R8+'09'!R8+'10'!R8+'11'!R8+'12'!R8+'18'!R8+'20'!R8+'25'!R8</f>
        <v>5765</v>
      </c>
      <c r="R8" s="38"/>
      <c r="S8" s="41">
        <f>'01'!T8+'02'!T8+'03'!T8+'04'!T8+'05 ACPE'!T8+'05'!T8+'06'!T8+'07'!T8+'08'!T8+'09'!T8+'10'!T8+'11'!T8+'12'!T8+'18'!T8+'20'!T8+'25'!T8</f>
        <v>7045</v>
      </c>
      <c r="U8" s="7">
        <f>'01'!V8+'02'!V8+'03'!V8+'04'!V8+'05 ACPE'!V8+'05'!V8+'06'!V8+'07'!V8+'08'!V8+'09'!V8+'10'!V8+'11'!V8+'12'!V8+'18'!V8+'20'!V8+'25'!V8</f>
        <v>6913.76</v>
      </c>
      <c r="V8" s="38"/>
      <c r="W8" s="41">
        <f>'01'!X8+'02'!X8+'03'!X8+'04'!X8+'05 ACPE'!X8+'05'!X8+'06'!X8+'07'!X8+'08'!X8+'09'!X8+'10'!X8+'11'!X8+'12'!X8+'18'!X8+'20'!X8+'25'!X8</f>
        <v>6153.75</v>
      </c>
      <c r="Y8" s="7">
        <f>'01'!Z8+'02'!Z8+'03'!Z8+'04'!Z8+'05 ACPE'!Z8+'05'!Z8+'06'!Z8+'07'!Z8+'08'!Z8+'09'!Z8+'10'!Z8+'11'!Z8+'12'!Z8+'18'!Z8+'20'!Z8+'25'!Z8</f>
        <v>5596.5</v>
      </c>
      <c r="Z8" s="48"/>
      <c r="AA8" s="50">
        <f>C8+E8+G8+I8+K8+M8+O8+Q8+S8+U8+W8+Y8</f>
        <v>80356.52</v>
      </c>
      <c r="AC8" s="3"/>
    </row>
    <row r="9" spans="1:29" ht="13.5" thickBot="1" x14ac:dyDescent="0.25">
      <c r="A9" s="33" t="s">
        <v>38</v>
      </c>
      <c r="B9" s="132"/>
      <c r="C9" s="44">
        <f>'01'!D9+'02'!D9+'03'!D9+'04'!D9+'05 ACPE'!D9+'05'!D9+'06'!D9+'07'!D9+'08'!D9+'09'!D9+'10'!D9+'11'!D9+'12'!D9+'18'!D9+'20'!D9+'25'!D9</f>
        <v>69024.53</v>
      </c>
      <c r="D9" s="28"/>
      <c r="E9" s="28">
        <f>SUM(E7:E8)</f>
        <v>69437.450000000012</v>
      </c>
      <c r="F9" s="132"/>
      <c r="G9" s="132">
        <f>SUM(G7:G8)</f>
        <v>60605.87</v>
      </c>
      <c r="H9" s="28"/>
      <c r="I9" s="28">
        <f>SUM(I7:I8)</f>
        <v>63424.63</v>
      </c>
      <c r="J9" s="132"/>
      <c r="K9" s="132">
        <f>SUM(K7:K8)</f>
        <v>48691.979999999996</v>
      </c>
      <c r="L9" s="28"/>
      <c r="M9" s="28">
        <f>SUM(M7:M8)</f>
        <v>45393.75</v>
      </c>
      <c r="N9" s="132"/>
      <c r="O9" s="132">
        <f>SUM(O7:O8)</f>
        <v>62757.62</v>
      </c>
      <c r="P9" s="28"/>
      <c r="Q9" s="28">
        <f>SUM(Q7:Q8)</f>
        <v>55725.1</v>
      </c>
      <c r="R9" s="132"/>
      <c r="S9" s="132">
        <f>SUM(S7:S8)</f>
        <v>68542.650000000009</v>
      </c>
      <c r="T9" s="28"/>
      <c r="U9" s="28">
        <f>SUM(U7:U8)</f>
        <v>66005.77</v>
      </c>
      <c r="V9" s="132"/>
      <c r="W9" s="132">
        <f>SUM(W7:W8)</f>
        <v>59003.819999999992</v>
      </c>
      <c r="X9" s="28"/>
      <c r="Y9" s="28">
        <f>SUM(Y7:Y8)</f>
        <v>53528.79</v>
      </c>
      <c r="Z9" s="119"/>
      <c r="AA9" s="52">
        <f>C9+E9+G9+I9+K9+M9+O9+Q9+S9+U9+W9+Y9</f>
        <v>722141.96</v>
      </c>
    </row>
    <row r="10" spans="1:29" ht="13.5" thickTop="1" x14ac:dyDescent="0.2">
      <c r="B10" s="38"/>
      <c r="C10" s="38"/>
      <c r="F10" s="38"/>
      <c r="G10" s="38"/>
      <c r="J10" s="38"/>
      <c r="K10" s="38"/>
      <c r="N10" s="38"/>
      <c r="O10" s="38"/>
      <c r="R10" s="38"/>
      <c r="S10" s="38"/>
      <c r="V10" s="38"/>
      <c r="W10" s="38"/>
      <c r="Z10" s="48"/>
      <c r="AA10" s="48"/>
    </row>
    <row r="11" spans="1:29" x14ac:dyDescent="0.2">
      <c r="A11" s="21" t="s">
        <v>76</v>
      </c>
      <c r="B11" s="38"/>
      <c r="C11" s="38"/>
      <c r="F11" s="38"/>
      <c r="G11" s="38"/>
      <c r="J11" s="38"/>
      <c r="K11" s="38"/>
      <c r="N11" s="38"/>
      <c r="O11" s="38"/>
      <c r="R11" s="38"/>
      <c r="S11" s="38"/>
      <c r="V11" s="38"/>
      <c r="W11" s="38"/>
      <c r="Z11" s="48"/>
      <c r="AA11" s="48"/>
    </row>
    <row r="12" spans="1:29" x14ac:dyDescent="0.2">
      <c r="A12" s="23" t="s">
        <v>50</v>
      </c>
      <c r="B12" s="40">
        <f>'01'!C12+'02'!C12+'03'!C12+'04'!C12+'05 ACPE'!C12+'05'!C12+'06'!C12+'07'!C12+'08'!C12+'09'!C12+'10'!C12+'11'!C12+'12'!C12+'18'!C12+'20'!C12+'25'!C12</f>
        <v>2817</v>
      </c>
      <c r="C12" s="40">
        <f>'01'!D12+'02'!D12+'03'!D12+'04'!D12+'05 ACPE'!D12+'05'!D12+'06'!D12+'07'!D12+'08'!D12+'09'!D12+'10'!D12+'11'!D12+'12'!D12+'18'!D12+'20'!D12+'25'!D12</f>
        <v>73171.240000000005</v>
      </c>
      <c r="D12" s="5">
        <f>'01'!E12+'02'!E12+'03'!E12+'04'!E12+'05 ACPE'!E12+'05'!E12+'06'!E12+'07'!E12+'08'!E12+'09'!E12+'10'!E12+'11'!E12+'12'!E12+'18'!E12+'20'!E12+'25'!E12</f>
        <v>2564</v>
      </c>
      <c r="E12" s="5">
        <f>'01'!F12+'02'!F12+'03'!F12+'04'!F12+'05 ACPE'!F12+'05'!F12+'06'!F12+'07'!F12+'08'!F12+'09'!F12+'10'!F12+'11'!F12+'12'!F12+'18'!F12+'20'!F12+'25'!F12</f>
        <v>63080.310000000012</v>
      </c>
      <c r="F12" s="40">
        <f>'01'!G12+'02'!G12+'03'!G12+'04'!G12+'05 ACPE'!G12+'05'!G12+'06'!G12+'07'!G12+'08'!G12+'09'!G12+'10'!G12+'11'!G12+'12'!G12+'18'!G12+'20'!G12+'25'!G12</f>
        <v>2232</v>
      </c>
      <c r="G12" s="40">
        <f>'01'!H12+'02'!H12+'03'!H12+'04'!H12+'05 ACPE'!H12+'05'!H12+'06'!H12+'07'!H12+'08'!H12+'09'!H12+'10'!H12+'11'!H12+'12'!H12+'18'!H12+'20'!H12+'25'!H12</f>
        <v>64725.2</v>
      </c>
      <c r="H12" s="5">
        <f>'01'!I12+'02'!I12+'03'!I12+'04'!I12+'05 ACPE'!I12+'05'!I12+'06'!I12+'07'!I12+'08'!I12+'09'!I12+'10'!I12+'11'!I12+'12'!I12+'18'!I12+'20'!I12+'25'!I12</f>
        <v>1793</v>
      </c>
      <c r="I12" s="5">
        <f>'01'!J12+'02'!J12+'03'!J12+'04'!J12+'05 ACPE'!J12+'05'!J12+'06'!J12+'07'!J12+'08'!J12+'09'!J12+'10'!J12+'11'!J12+'12'!J12+'18'!J12+'20'!J12+'25'!J12</f>
        <v>53827.73</v>
      </c>
      <c r="J12" s="40">
        <f>'01'!K12+'02'!K12+'03'!K12+'04'!K12+'05 ACPE'!K12+'05'!K12+'06'!K12+'07'!K12+'08'!K12+'09'!K12+'10'!K12+'11'!K12+'12'!K12+'18'!K12+'20'!K12+'25'!K12</f>
        <v>1739</v>
      </c>
      <c r="K12" s="40">
        <f>'01'!L12+'02'!L12+'03'!L12+'04'!L12+'05 ACPE'!L12+'05'!L12+'06'!L12+'07'!L12+'08'!L12+'09'!L12+'10'!L12+'11'!L12+'12'!L12+'18'!L12+'20'!L12+'25'!L12</f>
        <v>55901.929999999993</v>
      </c>
      <c r="L12" s="5">
        <f>'01'!M12+'02'!M12+'03'!M12+'04'!M12+'05 ACPE'!M12+'05'!M12+'06'!M12+'07'!M12+'08'!M12+'09'!M12+'10'!M12+'11'!M12+'12'!M12+'18'!M12+'20'!M12+'25'!M12</f>
        <v>1485</v>
      </c>
      <c r="M12" s="5">
        <f>'01'!N12+'02'!N12+'03'!N12+'04'!N12+'05 ACPE'!N12+'05'!N12+'06'!N12+'07'!N12+'08'!N12+'09'!N12+'10'!N12+'11'!N12+'12'!N12+'18'!N12+'20'!N12+'25'!N12</f>
        <v>40534.600000000006</v>
      </c>
      <c r="N12" s="40">
        <f>'01'!O12+'02'!O12+'03'!O12+'04'!O12+'05 ACPE'!O12+'05'!O12+'06'!O12+'07'!O12+'08'!O12+'09'!O12+'10'!O12+'11'!O12+'12'!O12+'18'!O12+'20'!O12+'25'!O12</f>
        <v>2507</v>
      </c>
      <c r="O12" s="40">
        <f>'01'!P12+'02'!P12+'03'!P12+'04'!P12+'05 ACPE'!P12+'05'!P12+'06'!P12+'07'!P12+'08'!P12+'09'!P12+'10'!P12+'11'!P12+'12'!P12+'18'!P12+'20'!P12+'25'!P12</f>
        <v>72144.5</v>
      </c>
      <c r="P12" s="5">
        <f>'01'!Q12+'02'!Q12+'03'!Q12+'04'!Q12+'05 ACPE'!Q12+'05'!Q12+'06'!Q12+'07'!Q12+'08'!Q12+'09'!Q12+'10'!Q12+'11'!Q12+'12'!Q12+'18'!Q12+'20'!Q12+'25'!Q12</f>
        <v>2168</v>
      </c>
      <c r="Q12" s="5">
        <f>'01'!R12+'02'!R12+'03'!R12+'04'!R12+'05 ACPE'!R12+'05'!R12+'06'!R12+'07'!R12+'08'!R12+'09'!R12+'10'!R12+'11'!R12+'12'!R12+'18'!R12+'20'!R12+'25'!R12</f>
        <v>52880.090000000011</v>
      </c>
      <c r="R12" s="40">
        <f>'01'!S12+'02'!S12+'03'!S12+'04'!S12+'05 ACPE'!S12+'05'!S12+'06'!S12+'07'!S12+'08'!S12+'09'!S12+'10'!S12+'11'!S12+'12'!S12+'18'!S12+'20'!S12+'25'!S12</f>
        <v>2444</v>
      </c>
      <c r="S12" s="40">
        <f>'01'!T12+'02'!T12+'03'!T12+'04'!T12+'05 ACPE'!T12+'05'!T12+'06'!T12+'07'!T12+'08'!T12+'09'!T12+'10'!T12+'11'!T12+'12'!T12+'18'!T12+'20'!T12+'25'!T12</f>
        <v>63341.62</v>
      </c>
      <c r="T12" s="5">
        <f>'01'!U12+'02'!U12+'03'!U12+'04'!U12+'05 ACPE'!U12+'05'!U12+'06'!U12+'07'!U12+'08'!U12+'09'!U12+'10'!U12+'11'!U12+'12'!U12+'18'!U12+'20'!U12+'25'!U12</f>
        <v>2716</v>
      </c>
      <c r="U12" s="5">
        <f>'01'!V12+'02'!V12+'03'!V12+'04'!V12+'05 ACPE'!V12+'05'!V12+'06'!V12+'07'!V12+'08'!V12+'09'!V12+'10'!V12+'11'!V12+'12'!V12+'18'!V12+'20'!V12+'25'!V12</f>
        <v>66872.27</v>
      </c>
      <c r="V12" s="40">
        <f>'01'!W12+'02'!W12+'03'!W12+'04'!W12+'05 ACPE'!W12+'05'!W12+'06'!W12+'07'!W12+'08'!W12+'09'!W12+'10'!W12+'11'!W12+'12'!W12+'18'!W12+'20'!W12+'25'!W12</f>
        <v>2373</v>
      </c>
      <c r="W12" s="40">
        <f>'01'!X12+'02'!X12+'03'!X12+'04'!X12+'05 ACPE'!X12+'05'!X12+'06'!X12+'07'!X12+'08'!X12+'09'!X12+'10'!X12+'11'!X12+'12'!X12+'18'!X12+'20'!X12+'25'!X12</f>
        <v>55829.97</v>
      </c>
      <c r="X12" s="5">
        <f>'01'!Y12+'02'!Y12+'03'!Y12+'04'!Y12+'05 ACPE'!Y12+'05'!Y12+'06'!Y12+'07'!Y12+'08'!Y12+'09'!Y12+'10'!Y12+'11'!Y12+'12'!Y12+'18'!Y12+'20'!Y12+'25'!Y12</f>
        <v>2107</v>
      </c>
      <c r="Y12" s="5">
        <f>'01'!Z12+'02'!Z12+'03'!Z12+'04'!Z12+'05 ACPE'!Z12+'05'!Z12+'06'!Z12+'07'!Z12+'08'!Z12+'09'!Z12+'10'!Z12+'11'!Z12+'12'!Z12+'18'!Z12+'20'!Z12+'25'!Z12</f>
        <v>49888.229999999996</v>
      </c>
      <c r="Z12" s="48">
        <f t="shared" ref="Z12:Z15" si="0">B12+D12+F12+H12+J12+L12+N12+P12+R12+T12+V12+X12</f>
        <v>26945</v>
      </c>
      <c r="AA12" s="50">
        <f t="shared" ref="AA12:AA15" si="1">C12+E12+G12+I12+K12+M12+O12+Q12+S12+U12+W12+Y12</f>
        <v>712197.69000000006</v>
      </c>
      <c r="AC12" s="3"/>
    </row>
    <row r="13" spans="1:29" x14ac:dyDescent="0.2">
      <c r="A13" s="23" t="s">
        <v>49</v>
      </c>
      <c r="B13" s="40">
        <f>'01'!C13+'02'!C13+'03'!C13+'04'!C13+'05 ACPE'!C13+'05'!C13+'06'!C13+'07'!C13+'08'!C13+'09'!C13+'10'!C13+'11'!C13+'12'!C13+'18'!C13+'20'!C13+'25'!C13</f>
        <v>104</v>
      </c>
      <c r="C13" s="40">
        <f>'01'!D13+'02'!D13+'03'!D13+'04'!D13+'05 ACPE'!D13+'05'!D13+'06'!D13+'07'!D13+'08'!D13+'09'!D13+'10'!D13+'11'!D13+'12'!D13+'18'!D13+'20'!D13+'25'!D13</f>
        <v>4720.83</v>
      </c>
      <c r="D13" s="5">
        <f>'01'!E13+'02'!E13+'03'!E13+'04'!E13+'05 ACPE'!E13+'05'!E13+'06'!E13+'07'!E13+'08'!E13+'09'!E13+'10'!E13+'11'!E13+'12'!E13+'18'!E13+'20'!E13+'25'!E13</f>
        <v>83</v>
      </c>
      <c r="E13" s="5">
        <f>'01'!F13+'02'!F13+'03'!F13+'04'!F13+'05 ACPE'!F13+'05'!F13+'06'!F13+'07'!F13+'08'!F13+'09'!F13+'10'!F13+'11'!F13+'12'!F13+'18'!F13+'20'!F13+'25'!F13</f>
        <v>3895.1499999999996</v>
      </c>
      <c r="F13" s="40">
        <f>'01'!G13+'02'!G13+'03'!G13+'04'!G13+'05 ACPE'!G13+'05'!G13+'06'!G13+'07'!G13+'08'!G13+'09'!G13+'10'!G13+'11'!G13+'12'!G13+'18'!G13+'20'!G13+'25'!G13</f>
        <v>60</v>
      </c>
      <c r="G13" s="40">
        <f>'01'!H13+'02'!H13+'03'!H13+'04'!H13+'05 ACPE'!H13+'05'!H13+'06'!H13+'07'!H13+'08'!H13+'09'!H13+'10'!H13+'11'!H13+'12'!H13+'18'!H13+'20'!H13+'25'!H13</f>
        <v>2073.2600000000002</v>
      </c>
      <c r="H13" s="5">
        <f>'01'!I13+'02'!I13+'03'!I13+'04'!I13+'05 ACPE'!I13+'05'!I13+'06'!I13+'07'!I13+'08'!I13+'09'!I13+'10'!I13+'11'!I13+'12'!I13+'18'!I13+'20'!I13+'25'!I13</f>
        <v>48</v>
      </c>
      <c r="I13" s="5">
        <f>'01'!J13+'02'!J13+'03'!J13+'04'!J13+'05 ACPE'!J13+'05'!J13+'06'!J13+'07'!J13+'08'!J13+'09'!J13+'10'!J13+'11'!J13+'12'!J13+'18'!J13+'20'!J13+'25'!J13</f>
        <v>1099.6600000000001</v>
      </c>
      <c r="J13" s="40">
        <f>'01'!K13+'02'!K13+'03'!K13+'04'!K13+'05 ACPE'!K13+'05'!K13+'06'!K13+'07'!K13+'08'!K13+'09'!K13+'10'!K13+'11'!K13+'12'!K13+'18'!K13+'20'!K13+'25'!K13</f>
        <v>28</v>
      </c>
      <c r="K13" s="40">
        <f>'01'!L13+'02'!L13+'03'!L13+'04'!L13+'05 ACPE'!L13+'05'!L13+'06'!L13+'07'!L13+'08'!L13+'09'!L13+'10'!L13+'11'!L13+'12'!L13+'18'!L13+'20'!L13+'25'!L13</f>
        <v>1237.1200000000001</v>
      </c>
      <c r="L13" s="5">
        <f>'01'!M13+'02'!M13+'03'!M13+'04'!M13+'05 ACPE'!M13+'05'!M13+'06'!M13+'07'!M13+'08'!M13+'09'!M13+'10'!M13+'11'!M13+'12'!M13+'18'!M13+'20'!M13+'25'!M13</f>
        <v>41</v>
      </c>
      <c r="M13" s="5">
        <f>'01'!N13+'02'!N13+'03'!N13+'04'!N13+'05 ACPE'!N13+'05'!N13+'06'!N13+'07'!N13+'08'!N13+'09'!N13+'10'!N13+'11'!N13+'12'!N13+'18'!N13+'20'!N13+'25'!N13</f>
        <v>1116.06</v>
      </c>
      <c r="N13" s="40">
        <f>'01'!O13+'02'!O13+'03'!O13+'04'!O13+'05 ACPE'!O13+'05'!O13+'06'!O13+'07'!O13+'08'!O13+'09'!O13+'10'!O13+'11'!O13+'12'!O13+'18'!O13+'20'!O13+'25'!O13</f>
        <v>43</v>
      </c>
      <c r="O13" s="40">
        <f>'01'!P13+'02'!P13+'03'!P13+'04'!P13+'05 ACPE'!P13+'05'!P13+'06'!P13+'07'!P13+'08'!P13+'09'!P13+'10'!P13+'11'!P13+'12'!P13+'18'!P13+'20'!P13+'25'!P13</f>
        <v>1293.6199999999999</v>
      </c>
      <c r="P13" s="5">
        <f>'01'!Q13+'02'!Q13+'03'!Q13+'04'!Q13+'05 ACPE'!Q13+'05'!Q13+'06'!Q13+'07'!Q13+'08'!Q13+'09'!Q13+'10'!Q13+'11'!Q13+'12'!Q13+'18'!Q13+'20'!Q13+'25'!Q13</f>
        <v>55</v>
      </c>
      <c r="Q13" s="5">
        <f>'01'!R13+'02'!R13+'03'!R13+'04'!R13+'05 ACPE'!R13+'05'!R13+'06'!R13+'07'!R13+'08'!R13+'09'!R13+'10'!R13+'11'!R13+'12'!R13+'18'!R13+'20'!R13+'25'!R13</f>
        <v>1447.2900000000004</v>
      </c>
      <c r="R13" s="40">
        <f>'01'!S13+'02'!S13+'03'!S13+'04'!S13+'05 ACPE'!S13+'05'!S13+'06'!S13+'07'!S13+'08'!S13+'09'!S13+'10'!S13+'11'!S13+'12'!S13+'18'!S13+'20'!S13+'25'!S13</f>
        <v>51</v>
      </c>
      <c r="S13" s="40">
        <f>'01'!T13+'02'!T13+'03'!T13+'04'!T13+'05 ACPE'!T13+'05'!T13+'06'!T13+'07'!T13+'08'!T13+'09'!T13+'10'!T13+'11'!T13+'12'!T13+'18'!T13+'20'!T13+'25'!T13</f>
        <v>1117.1799999999998</v>
      </c>
      <c r="T13" s="148">
        <f>'01'!U13+'02'!U13+'03'!U13+'04'!U13+'05 ACPE'!U13+'05'!U13+'06'!U13+'07'!U13+'08'!U13+'09'!U13+'10'!U13+'11'!U13+'12'!U13+'18'!U13+'20'!U13+'25'!U13</f>
        <v>46</v>
      </c>
      <c r="U13" s="148">
        <f>'01'!V13+'02'!V13+'03'!V13+'04'!V13+'05 ACPE'!V13+'05'!V13+'06'!V13+'07'!V13+'08'!V13+'09'!V13+'10'!V13+'11'!V13+'12'!V13+'18'!V13+'20'!V13+'25'!V13</f>
        <v>1754.64</v>
      </c>
      <c r="V13" s="40">
        <f>'01'!W13+'02'!W13+'03'!W13+'04'!W13+'05 ACPE'!W13+'05'!W13+'06'!W13+'07'!W13+'08'!W13+'09'!W13+'10'!W13+'11'!W13+'12'!W13+'18'!W13+'20'!W13+'25'!W13</f>
        <v>34</v>
      </c>
      <c r="W13" s="40">
        <f>'01'!X13+'02'!X13+'03'!X13+'04'!X13+'05 ACPE'!X13+'05'!X13+'06'!X13+'07'!X13+'08'!X13+'09'!X13+'10'!X13+'11'!X13+'12'!X13+'18'!X13+'20'!X13+'25'!X13</f>
        <v>1599.1299999999999</v>
      </c>
      <c r="X13" s="5">
        <f>'01'!Y13+'02'!Y13+'03'!Y13+'04'!Y13+'05 ACPE'!Y13+'05'!Y13+'06'!Y13+'07'!Y13+'08'!Y13+'09'!Y13+'10'!Y13+'11'!Y13+'12'!Y13+'18'!Y13+'20'!Y13+'25'!Y13</f>
        <v>66</v>
      </c>
      <c r="Y13" s="5">
        <f>'01'!Z13+'02'!Z13+'03'!Z13+'04'!Z13+'05 ACPE'!Z13+'05'!Z13+'06'!Z13+'07'!Z13+'08'!Z13+'09'!Z13+'10'!Z13+'11'!Z13+'12'!Z13+'18'!Z13+'20'!Z13+'25'!Z13</f>
        <v>2702.9700000000003</v>
      </c>
      <c r="Z13" s="48">
        <f t="shared" ref="Z13" si="2">B13+D13+F13+H13+J13+L13+N13+P13+R13+T13+V13+X13</f>
        <v>659</v>
      </c>
      <c r="AA13" s="50">
        <f t="shared" ref="AA13" si="3">C13+E13+G13+I13+K13+M13+O13+Q13+S13+U13+W13+Y13</f>
        <v>24056.910000000003</v>
      </c>
      <c r="AC13" s="3"/>
    </row>
    <row r="14" spans="1:29" x14ac:dyDescent="0.2">
      <c r="A14" s="13" t="s">
        <v>39</v>
      </c>
      <c r="B14" s="40">
        <f>'01'!C14+'02'!C14+'03'!C14+'04'!C14+'05 ACPE'!C14+'05'!C14+'06'!C14+'07'!C14+'08'!C14+'09'!C14+'10'!C14+'11'!C14+'12'!C14+'18'!C14+'20'!C14+'25'!C14</f>
        <v>605</v>
      </c>
      <c r="C14" s="40">
        <f>'01'!D14+'02'!D14+'03'!D14+'04'!D14+'05 ACPE'!D14+'05'!D14+'06'!D14+'07'!D14+'08'!D14+'09'!D14+'10'!D14+'11'!D14+'12'!D14+'18'!D14+'20'!D14+'25'!D14</f>
        <v>57928.159999999989</v>
      </c>
      <c r="D14" s="5">
        <f>'01'!E14+'02'!E14+'03'!E14+'04'!E14+'05 ACPE'!E14+'05'!E14+'06'!E14+'07'!E14+'08'!E14+'09'!E14+'10'!E14+'11'!E14+'12'!E14+'18'!E14+'20'!E14+'25'!E14</f>
        <v>475</v>
      </c>
      <c r="E14" s="5">
        <f>'01'!F14+'02'!F14+'03'!F14+'04'!F14+'05 ACPE'!F14+'05'!F14+'06'!F14+'07'!F14+'08'!F14+'09'!F14+'10'!F14+'11'!F14+'12'!F14+'18'!F14+'20'!F14+'25'!F14</f>
        <v>44843.91</v>
      </c>
      <c r="F14" s="40">
        <f>'01'!G14+'02'!G14+'03'!G14+'04'!G14+'05 ACPE'!G14+'05'!G14+'06'!G14+'07'!G14+'08'!G14+'09'!G14+'10'!G14+'11'!G14+'12'!G14+'18'!G14+'20'!G14+'25'!G14</f>
        <v>344</v>
      </c>
      <c r="G14" s="40">
        <f>'01'!H14+'02'!H14+'03'!H14+'04'!H14+'05 ACPE'!H14+'05'!H14+'06'!H14+'07'!H14+'08'!H14+'09'!H14+'10'!H14+'11'!H14+'12'!H14+'18'!H14+'20'!H14+'25'!H14</f>
        <v>33186.47</v>
      </c>
      <c r="H14" s="5">
        <f>'01'!I14+'02'!I14+'03'!I14+'04'!I14+'05 ACPE'!I14+'05'!I14+'06'!I14+'07'!I14+'08'!I14+'09'!I14+'10'!I14+'11'!I14+'12'!I14+'18'!I14+'20'!I14+'25'!I14</f>
        <v>444</v>
      </c>
      <c r="I14" s="5">
        <f>'01'!J14+'02'!J14+'03'!J14+'04'!J14+'05 ACPE'!J14+'05'!J14+'06'!J14+'07'!J14+'08'!J14+'09'!J14+'10'!J14+'11'!J14+'12'!J14+'18'!J14+'20'!J14+'25'!J14</f>
        <v>38165.5</v>
      </c>
      <c r="J14" s="40">
        <f>'01'!K14+'02'!K14+'03'!K14+'04'!K14+'05 ACPE'!K14+'05'!K14+'06'!K14+'07'!K14+'08'!K14+'09'!K14+'10'!K14+'11'!K14+'12'!K14+'18'!K14+'20'!K14+'25'!K14</f>
        <v>335</v>
      </c>
      <c r="K14" s="40">
        <f>'01'!L14+'02'!L14+'03'!L14+'04'!L14+'05 ACPE'!L14+'05'!L14+'06'!L14+'07'!L14+'08'!L14+'09'!L14+'10'!L14+'11'!L14+'12'!L14+'18'!L14+'20'!L14+'25'!L14</f>
        <v>30567.75</v>
      </c>
      <c r="L14" s="5">
        <f>'01'!M14+'02'!M14+'03'!M14+'04'!M14+'05 ACPE'!M14+'05'!M14+'06'!M14+'07'!M14+'08'!M14+'09'!M14+'10'!M14+'11'!M14+'12'!M14+'18'!M14+'20'!M14+'25'!M14</f>
        <v>241</v>
      </c>
      <c r="M14" s="5">
        <f>'01'!N14+'02'!N14+'03'!N14+'04'!N14+'05 ACPE'!N14+'05'!N14+'06'!N14+'07'!N14+'08'!N14+'09'!N14+'10'!N14+'11'!N14+'12'!N14+'18'!N14+'20'!N14+'25'!N14</f>
        <v>18380.61</v>
      </c>
      <c r="N14" s="40">
        <f>'01'!O14+'02'!O14+'03'!O14+'04'!O14+'05 ACPE'!O14+'05'!O14+'06'!O14+'07'!O14+'08'!O14+'09'!O14+'10'!O14+'11'!O14+'12'!O14+'18'!O14+'20'!O14+'25'!O14</f>
        <v>327</v>
      </c>
      <c r="O14" s="40">
        <f>'01'!P14+'02'!P14+'03'!P14+'04'!P14+'05 ACPE'!P14+'05'!P14+'06'!P14+'07'!P14+'08'!P14+'09'!P14+'10'!P14+'11'!P14+'12'!P14+'18'!P14+'20'!P14+'25'!P14</f>
        <v>30107.9</v>
      </c>
      <c r="P14" s="5">
        <f>'01'!Q14+'02'!Q14+'03'!Q14+'04'!Q14+'05 ACPE'!Q14+'05'!Q14+'06'!Q14+'07'!Q14+'08'!Q14+'09'!Q14+'10'!Q14+'11'!Q14+'12'!Q14+'18'!Q14+'20'!Q14+'25'!Q14</f>
        <v>320</v>
      </c>
      <c r="Q14" s="5">
        <f>'01'!R14+'02'!R14+'03'!R14+'04'!R14+'05 ACPE'!R14+'05'!R14+'06'!R14+'07'!R14+'08'!R14+'09'!R14+'10'!R14+'11'!R14+'12'!R14+'18'!R14+'20'!R14+'25'!R14</f>
        <v>29806.889999999996</v>
      </c>
      <c r="R14" s="40">
        <f>'01'!S14+'02'!S14+'03'!S14+'04'!S14+'05 ACPE'!S14+'05'!S14+'06'!S14+'07'!S14+'08'!S14+'09'!S14+'10'!S14+'11'!S14+'12'!S14+'18'!S14+'20'!S14+'25'!S14</f>
        <v>490</v>
      </c>
      <c r="S14" s="40">
        <f>'01'!T14+'02'!T14+'03'!T14+'04'!T14+'05 ACPE'!T14+'05'!T14+'06'!T14+'07'!T14+'08'!T14+'09'!T14+'10'!T14+'11'!T14+'12'!T14+'18'!T14+'20'!T14+'25'!T14</f>
        <v>41127.899999999994</v>
      </c>
      <c r="T14" s="148">
        <f>'01'!U14+'02'!U14+'03'!U14+'04'!U14+'05 ACPE'!U14+'05'!U14+'06'!U14+'07'!U14+'08'!U14+'09'!U14+'10'!U14+'11'!U14+'12'!U14+'18'!U14+'20'!U14+'25'!U14</f>
        <v>430</v>
      </c>
      <c r="U14" s="148">
        <f>'01'!V14+'02'!V14+'03'!V14+'04'!V14+'05 ACPE'!V14+'05'!V14+'06'!V14+'07'!V14+'08'!V14+'09'!V14+'10'!V14+'11'!V14+'12'!V14+'18'!V14+'20'!V14+'25'!V14</f>
        <v>37004.51</v>
      </c>
      <c r="V14" s="40">
        <f>'01'!W14+'02'!W14+'03'!W14+'04'!W14+'05 ACPE'!W14+'05'!W14+'06'!W14+'07'!W14+'08'!W14+'09'!W14+'10'!W14+'11'!W14+'12'!W14+'18'!W14+'20'!W14+'25'!W14</f>
        <v>410</v>
      </c>
      <c r="W14" s="40">
        <f>'01'!X14+'02'!X14+'03'!X14+'04'!X14+'05 ACPE'!X14+'05'!X14+'06'!X14+'07'!X14+'08'!X14+'09'!X14+'10'!X14+'11'!X14+'12'!X14+'18'!X14+'20'!X14+'25'!X14</f>
        <v>34585.949999999997</v>
      </c>
      <c r="X14" s="5">
        <f>'01'!Y14+'02'!Y14+'03'!Y14+'04'!Y14+'05 ACPE'!Y14+'05'!Y14+'06'!Y14+'07'!Y14+'08'!Y14+'09'!Y14+'10'!Y14+'11'!Y14+'12'!Y14+'18'!Y14+'20'!Y14+'25'!Y14</f>
        <v>457</v>
      </c>
      <c r="Y14" s="5">
        <f>'01'!Z14+'02'!Z14+'03'!Z14+'04'!Z14+'05 ACPE'!Z14+'05'!Z14+'06'!Z14+'07'!Z14+'08'!Z14+'09'!Z14+'10'!Z14+'11'!Z14+'12'!Z14+'18'!Z14+'20'!Z14+'25'!Z14</f>
        <v>37641.300000000003</v>
      </c>
      <c r="Z14" s="48">
        <f>B14+D14+F14+H14+J14+L14+N14+P14+R14+T14+V14+X14</f>
        <v>4878</v>
      </c>
      <c r="AA14" s="50">
        <f t="shared" ref="AA14" si="4">C14+E14+G14+I14+K14+M14+O14+Q14+S14+U14+W14+Y14</f>
        <v>433346.85</v>
      </c>
      <c r="AB14" s="3"/>
      <c r="AC14" s="145"/>
    </row>
    <row r="15" spans="1:29" x14ac:dyDescent="0.2">
      <c r="A15" s="31" t="s">
        <v>48</v>
      </c>
      <c r="B15" s="40">
        <f>'01'!C15+'02'!C15+'03'!C15+'04'!C15+'05 ACPE'!C15+'05'!C15+'06'!C15+'07'!C15+'08'!C15+'09'!C15+'10'!C15+'11'!C15+'12'!C15+'18'!C15+'20'!C15+'25'!C15</f>
        <v>61</v>
      </c>
      <c r="C15" s="40">
        <f>'01'!D15+'02'!D15+'03'!D15+'04'!D15+'05 ACPE'!D15+'05'!D15+'06'!D15+'07'!D15+'08'!D15+'09'!D15+'10'!D15+'11'!D15+'12'!D15+'18'!D15+'20'!D15+'25'!D15</f>
        <v>823</v>
      </c>
      <c r="D15" s="5">
        <f>'01'!E15+'02'!E15+'03'!E15+'04'!E15+'05 ACPE'!E15+'05'!E15+'06'!E15+'07'!E15+'08'!E15+'09'!E15+'10'!E15+'11'!E15+'12'!E15+'18'!E15+'20'!E15+'25'!E15</f>
        <v>40</v>
      </c>
      <c r="E15" s="5">
        <f>'01'!F15+'02'!F15+'03'!F15+'04'!F15+'05 ACPE'!F15+'05'!F15+'06'!F15+'07'!F15+'08'!F15+'09'!F15+'10'!F15+'11'!F15+'12'!F15+'18'!F15+'20'!F15+'25'!F15</f>
        <v>1590</v>
      </c>
      <c r="F15" s="40">
        <f>'01'!G15+'02'!G15+'03'!G15+'04'!G15+'05 ACPE'!G15+'05'!G15+'06'!G15+'07'!G15+'08'!G15+'09'!G15+'10'!G15+'11'!G15+'12'!G15+'18'!G15+'20'!G15+'25'!G15</f>
        <v>37</v>
      </c>
      <c r="G15" s="40">
        <f>'01'!H15+'02'!H15+'03'!H15+'04'!H15+'05 ACPE'!H15+'05'!H15+'06'!H15+'07'!H15+'08'!H15+'09'!H15+'10'!H15+'11'!H15+'12'!H15+'18'!H15+'20'!H15+'25'!H15</f>
        <v>471</v>
      </c>
      <c r="H15" s="5">
        <f>'01'!I15+'02'!I15+'03'!I15+'04'!I15+'05 ACPE'!I15+'05'!I15+'06'!I15+'07'!I15+'08'!I15+'09'!I15+'10'!I15+'11'!I15+'12'!I15+'18'!I15+'20'!I15+'25'!I15</f>
        <v>36</v>
      </c>
      <c r="I15" s="5">
        <f>'01'!J15+'02'!J15+'03'!J15+'04'!J15+'05 ACPE'!J15+'05'!J15+'06'!J15+'07'!J15+'08'!J15+'09'!J15+'10'!J15+'11'!J15+'12'!J15+'18'!J15+'20'!J15+'25'!J15</f>
        <v>1093</v>
      </c>
      <c r="J15" s="40">
        <f>'01'!K15+'02'!K15+'03'!K15+'04'!K15+'05 ACPE'!K15+'05'!K15+'06'!K15+'07'!K15+'08'!K15+'09'!K15+'10'!K15+'11'!K15+'12'!K15+'18'!K15+'20'!K15+'25'!K15</f>
        <v>36</v>
      </c>
      <c r="K15" s="40">
        <f>'01'!L15+'02'!L15+'03'!L15+'04'!L15+'05 ACPE'!L15+'05'!L15+'06'!L15+'07'!L15+'08'!L15+'09'!L15+'10'!L15+'11'!L15+'12'!L15+'18'!L15+'20'!L15+'25'!L15</f>
        <v>1661</v>
      </c>
      <c r="L15" s="5">
        <f>'01'!M15+'02'!M15+'03'!M15+'04'!M15+'05 ACPE'!M15+'05'!M15+'06'!M15+'07'!M15+'08'!M15+'09'!M15+'10'!M15+'11'!M15+'12'!M15+'18'!M15+'20'!M15+'25'!M15</f>
        <v>20</v>
      </c>
      <c r="M15" s="5">
        <f>'01'!N15+'02'!N15+'03'!N15+'04'!N15+'05 ACPE'!N15+'05'!N15+'06'!N15+'07'!N15+'08'!N15+'09'!N15+'10'!N15+'11'!N15+'12'!N15+'18'!N15+'20'!N15+'25'!N15</f>
        <v>616</v>
      </c>
      <c r="N15" s="40">
        <f>'01'!O15+'02'!O15+'03'!O15+'04'!O15+'05 ACPE'!O15+'05'!O15+'06'!O15+'07'!O15+'08'!O15+'09'!O15+'10'!O15+'11'!O15+'12'!O15+'18'!O15+'20'!O15+'25'!O15</f>
        <v>20</v>
      </c>
      <c r="O15" s="40">
        <f>'01'!P15+'02'!P15+'03'!P15+'04'!P15+'05 ACPE'!P15+'05'!P15+'06'!P15+'07'!P15+'08'!P15+'09'!P15+'10'!P15+'11'!P15+'12'!P15+'18'!P15+'20'!P15+'25'!P15</f>
        <v>38</v>
      </c>
      <c r="P15" s="5">
        <f>'01'!Q15+'02'!Q15+'03'!Q15+'04'!Q15+'05 ACPE'!Q15+'05'!Q15+'06'!Q15+'07'!Q15+'08'!Q15+'09'!Q15+'10'!Q15+'11'!Q15+'12'!Q15+'18'!Q15+'20'!Q15+'25'!Q15</f>
        <v>29</v>
      </c>
      <c r="Q15" s="5">
        <f>'01'!R15+'02'!R15+'03'!R15+'04'!R15+'05 ACPE'!R15+'05'!R15+'06'!R15+'07'!R15+'08'!R15+'09'!R15+'10'!R15+'11'!R15+'12'!R15+'18'!R15+'20'!R15+'25'!R15</f>
        <v>710</v>
      </c>
      <c r="R15" s="40">
        <f>'01'!S15+'02'!S15+'03'!S15+'04'!S15+'05 ACPE'!S15+'05'!S15+'06'!S15+'07'!S15+'08'!S15+'09'!S15+'10'!S15+'11'!S15+'12'!S15+'18'!S15+'20'!S15+'25'!S15</f>
        <v>27</v>
      </c>
      <c r="S15" s="40">
        <f>'01'!T15+'02'!T15+'03'!T15+'04'!T15+'05 ACPE'!T15+'05'!T15+'06'!T15+'07'!T15+'08'!T15+'09'!T15+'10'!T15+'11'!T15+'12'!T15+'18'!T15+'20'!T15+'25'!T15</f>
        <v>508</v>
      </c>
      <c r="T15" s="5">
        <f>'01'!U15+'02'!U15+'03'!U15+'04'!U15+'05 ACPE'!U15+'05'!U15+'06'!U15+'07'!U15+'08'!U15+'09'!U15+'10'!U15+'11'!U15+'12'!U15+'18'!U15+'20'!U15+'25'!U15</f>
        <v>12</v>
      </c>
      <c r="U15" s="5">
        <f>'01'!V15+'02'!V15+'03'!V15+'04'!V15+'05 ACPE'!V15+'05'!V15+'06'!V15+'07'!V15+'08'!V15+'09'!V15+'10'!V15+'11'!V15+'12'!V15+'18'!V15+'20'!V15+'25'!V15</f>
        <v>171</v>
      </c>
      <c r="V15" s="40">
        <f>'01'!W15+'02'!W15+'03'!W15+'04'!W15+'05 ACPE'!W15+'05'!W15+'06'!W15+'07'!W15+'08'!W15+'09'!W15+'10'!W15+'11'!W15+'12'!W15+'18'!W15+'20'!W15+'25'!W15</f>
        <v>35</v>
      </c>
      <c r="W15" s="40">
        <f>'01'!X15+'02'!X15+'03'!X15+'04'!X15+'05 ACPE'!X15+'05'!X15+'06'!X15+'07'!X15+'08'!X15+'09'!X15+'10'!X15+'11'!X15+'12'!X15+'18'!X15+'20'!X15+'25'!X15</f>
        <v>153</v>
      </c>
      <c r="X15" s="5">
        <f>'01'!Y15+'02'!Y15+'03'!Y15+'04'!Y15+'05 ACPE'!Y15+'05'!Y15+'06'!Y15+'07'!Y15+'08'!Y15+'09'!Y15+'10'!Y15+'11'!Y15+'12'!Y15+'18'!Y15+'20'!Y15+'25'!Y15</f>
        <v>24</v>
      </c>
      <c r="Y15" s="5">
        <f>'01'!Z15+'02'!Z15+'03'!Z15+'04'!Z15+'05 ACPE'!Z15+'05'!Z15+'06'!Z15+'07'!Z15+'08'!Z15+'09'!Z15+'10'!Z15+'11'!Z15+'12'!Z15+'18'!Z15+'20'!Z15+'25'!Z15</f>
        <v>135</v>
      </c>
      <c r="Z15" s="48">
        <f t="shared" si="0"/>
        <v>377</v>
      </c>
      <c r="AA15" s="50">
        <f t="shared" si="1"/>
        <v>7969</v>
      </c>
    </row>
    <row r="16" spans="1:29" ht="13.5" thickBot="1" x14ac:dyDescent="0.25">
      <c r="A16" s="33" t="s">
        <v>79</v>
      </c>
      <c r="B16" s="44">
        <f t="shared" ref="B16:AA16" si="5">SUM(B12:B15)</f>
        <v>3587</v>
      </c>
      <c r="C16" s="45">
        <f t="shared" si="5"/>
        <v>136643.22999999998</v>
      </c>
      <c r="D16" s="44">
        <f t="shared" si="5"/>
        <v>3162</v>
      </c>
      <c r="E16" s="45">
        <f t="shared" si="5"/>
        <v>113409.37000000001</v>
      </c>
      <c r="F16" s="44">
        <f t="shared" si="5"/>
        <v>2673</v>
      </c>
      <c r="G16" s="45">
        <f t="shared" si="5"/>
        <v>100455.93</v>
      </c>
      <c r="H16" s="44">
        <f t="shared" si="5"/>
        <v>2321</v>
      </c>
      <c r="I16" s="45">
        <f t="shared" si="5"/>
        <v>94185.890000000014</v>
      </c>
      <c r="J16" s="44">
        <f t="shared" si="5"/>
        <v>2138</v>
      </c>
      <c r="K16" s="45">
        <f t="shared" si="5"/>
        <v>89367.799999999988</v>
      </c>
      <c r="L16" s="44">
        <f t="shared" si="5"/>
        <v>1787</v>
      </c>
      <c r="M16" s="45">
        <f t="shared" si="5"/>
        <v>60647.270000000004</v>
      </c>
      <c r="N16" s="44">
        <f t="shared" si="5"/>
        <v>2897</v>
      </c>
      <c r="O16" s="45">
        <f t="shared" si="5"/>
        <v>103584.01999999999</v>
      </c>
      <c r="P16" s="44">
        <f t="shared" si="5"/>
        <v>2572</v>
      </c>
      <c r="Q16" s="45">
        <f t="shared" si="5"/>
        <v>84844.27</v>
      </c>
      <c r="R16" s="44">
        <f t="shared" si="5"/>
        <v>3012</v>
      </c>
      <c r="S16" s="45">
        <f t="shared" si="5"/>
        <v>106094.7</v>
      </c>
      <c r="T16" s="44">
        <f t="shared" si="5"/>
        <v>3204</v>
      </c>
      <c r="U16" s="45">
        <f t="shared" si="5"/>
        <v>105802.42000000001</v>
      </c>
      <c r="V16" s="44">
        <f t="shared" si="5"/>
        <v>2852</v>
      </c>
      <c r="W16" s="45">
        <f t="shared" si="5"/>
        <v>92168.049999999988</v>
      </c>
      <c r="X16" s="44">
        <f t="shared" si="5"/>
        <v>2654</v>
      </c>
      <c r="Y16" s="45">
        <f t="shared" si="5"/>
        <v>90367.5</v>
      </c>
      <c r="Z16" s="52">
        <f t="shared" si="5"/>
        <v>32859</v>
      </c>
      <c r="AA16" s="53">
        <f t="shared" si="5"/>
        <v>1177570.4500000002</v>
      </c>
    </row>
    <row r="17" spans="1:29" ht="13.5" thickTop="1" x14ac:dyDescent="0.2">
      <c r="B17" s="38"/>
      <c r="C17" s="38"/>
      <c r="F17" s="38"/>
      <c r="G17" s="46"/>
      <c r="J17" s="38"/>
      <c r="K17" s="38"/>
      <c r="N17" s="38"/>
      <c r="O17" s="38"/>
      <c r="R17" s="38"/>
      <c r="S17" s="38"/>
      <c r="V17" s="38"/>
      <c r="W17" s="38"/>
      <c r="Z17" s="48"/>
      <c r="AA17" s="50"/>
    </row>
    <row r="18" spans="1:29" x14ac:dyDescent="0.2">
      <c r="A18" s="35" t="s">
        <v>77</v>
      </c>
      <c r="B18" s="42"/>
      <c r="C18" s="42"/>
      <c r="D18" s="31"/>
      <c r="E18" s="31"/>
      <c r="F18" s="42"/>
      <c r="G18" s="42"/>
      <c r="H18" s="31"/>
      <c r="I18" s="31"/>
      <c r="J18" s="42"/>
      <c r="K18" s="42"/>
      <c r="L18" s="31"/>
      <c r="M18" s="31"/>
      <c r="N18" s="42"/>
      <c r="O18" s="42"/>
      <c r="P18" s="31"/>
      <c r="Q18" s="31"/>
      <c r="R18" s="42"/>
      <c r="S18" s="42"/>
      <c r="T18" s="31"/>
      <c r="U18" s="31"/>
      <c r="V18" s="42"/>
      <c r="W18" s="42"/>
      <c r="X18" s="31"/>
      <c r="Y18" s="31"/>
      <c r="Z18" s="54"/>
      <c r="AA18" s="54"/>
    </row>
    <row r="19" spans="1:29" x14ac:dyDescent="0.2">
      <c r="A19" s="75" t="s">
        <v>93</v>
      </c>
      <c r="B19" s="40">
        <f>'01'!C19+'02'!C19+'03'!C19+'04'!C19+'05 ACPE'!C19+'05'!C19+'06'!C19+'07'!C19+'08'!C19+'09'!C19+'10'!C19+'11'!C19+'12'!C19+'18'!C19+'20'!C19+'25'!C19</f>
        <v>0</v>
      </c>
      <c r="C19" s="40">
        <f>'01'!D19+'02'!D19+'03'!D19+'04'!D19+'05 ACPE'!D19+'05'!D19+'06'!D19+'07'!D19+'08'!D19+'09'!D19+'10'!D19+'11'!D19+'12'!D19+'18'!D19+'20'!D19+'25'!D19</f>
        <v>0</v>
      </c>
      <c r="D19" s="5">
        <f>'01'!E19+'02'!E19+'03'!E19+'04'!E19+'05 ACPE'!E19+'05'!E19+'06'!E19+'07'!E19+'08'!E19+'09'!E19+'10'!E19+'11'!E19+'12'!E19+'18'!E19+'20'!E19+'25'!E19</f>
        <v>106</v>
      </c>
      <c r="E19" s="5">
        <f>'01'!F19+'02'!F19+'03'!F19+'04'!F19+'05 ACPE'!F19+'05'!F19+'06'!F19+'07'!F19+'08'!F19+'09'!F19+'10'!F19+'11'!F19+'12'!F19+'18'!F19+'20'!F19+'25'!F19</f>
        <v>4678.7</v>
      </c>
      <c r="F19" s="40">
        <f>'01'!G19+'02'!G19+'03'!G19+'04'!G19+'05 ACPE'!G19+'05'!G19+'06'!G19+'07'!G19+'08'!G19+'09'!G19+'10'!G19+'11'!G19+'12'!G19+'18'!G19+'20'!G19+'25'!G19</f>
        <v>110</v>
      </c>
      <c r="G19" s="40">
        <f>'01'!H19+'02'!H19+'03'!H19+'04'!H19+'05 ACPE'!H19+'05'!H19+'06'!H19+'07'!H19+'08'!H19+'09'!H19+'10'!H19+'11'!H19+'12'!H19+'18'!H19+'20'!H19+'25'!H19</f>
        <v>4639.68</v>
      </c>
      <c r="H19" s="5">
        <f>'01'!I19+'02'!I19+'03'!I19+'04'!I19+'05 ACPE'!I19+'05'!I19+'06'!I19+'07'!I19+'08'!I19+'09'!I19+'10'!I19+'11'!I19+'12'!I19+'18'!I19+'20'!I19+'25'!I19</f>
        <v>64</v>
      </c>
      <c r="I19" s="5">
        <f>'01'!J19+'02'!J19+'03'!J19+'04'!J19+'05 ACPE'!J19+'05'!J19+'06'!J19+'07'!J19+'08'!J19+'09'!J19+'10'!J19+'11'!J19+'12'!J19+'18'!J19+'20'!J19+'25'!J19</f>
        <v>3080.97</v>
      </c>
      <c r="J19" s="40">
        <f>'01'!K19+'02'!K19+'03'!K19+'04'!K19+'05 ACPE'!K19+'05'!K19+'06'!K19+'07'!K19+'08'!K19+'09'!K19+'10'!K19+'11'!K19+'12'!K19+'18'!K19+'20'!K19+'25'!K19</f>
        <v>16</v>
      </c>
      <c r="K19" s="40">
        <f>'01'!L19+'02'!L19+'03'!L19+'04'!L19+'05 ACPE'!L19+'05'!L19+'06'!L19+'07'!L19+'08'!L19+'09'!L19+'10'!L19+'11'!L19+'12'!L19+'18'!L19+'20'!L19+'25'!L19</f>
        <v>480</v>
      </c>
      <c r="L19" s="5">
        <f>'01'!M19+'02'!M19+'03'!M19+'04'!M19+'05 ACPE'!M19+'05'!M19+'06'!M19+'07'!M19+'08'!M19+'09'!M19+'10'!M19+'11'!M19+'12'!M19+'18'!M19+'20'!M19+'25'!M19</f>
        <v>28</v>
      </c>
      <c r="M19" s="5">
        <f>'01'!N19+'02'!N19+'03'!N19+'04'!N19+'05 ACPE'!N19+'05'!N19+'06'!N19+'07'!N19+'08'!N19+'09'!N19+'10'!N19+'11'!N19+'12'!N19+'18'!N19+'20'!N19+'25'!N19</f>
        <v>914.12</v>
      </c>
      <c r="N19" s="40">
        <f>'01'!O19+'02'!O19+'03'!O19+'04'!O19+'05 ACPE'!O19+'05'!O19+'06'!O19+'07'!O19+'08'!O19+'09'!O19+'10'!O19+'11'!O19+'12'!O19+'18'!O19+'20'!O19+'25'!O19</f>
        <v>53</v>
      </c>
      <c r="O19" s="40">
        <f>'01'!P19+'02'!P19+'03'!P19+'04'!P19+'05 ACPE'!P19+'05'!P19+'06'!P19+'07'!P19+'08'!P19+'09'!P19+'10'!P19+'11'!P19+'12'!P19+'18'!P19+'20'!P19+'25'!P19</f>
        <v>4420.66</v>
      </c>
      <c r="P19" s="5">
        <f>'01'!Q19+'02'!Q19+'03'!Q19+'04'!Q19+'05 ACPE'!Q19+'05'!Q19+'06'!Q19+'07'!Q19+'08'!Q19+'09'!Q19+'10'!Q19+'11'!Q19+'12'!Q19+'18'!Q19+'20'!Q19+'25'!Q19</f>
        <v>84</v>
      </c>
      <c r="Q19" s="5">
        <f>'01'!R19+'02'!R19+'03'!R19+'04'!R19+'05 ACPE'!R19+'05'!R19+'06'!R19+'07'!R19+'08'!R19+'09'!R19+'10'!R19+'11'!R19+'12'!R19+'18'!R19+'20'!R19+'25'!R19</f>
        <v>3089.57</v>
      </c>
      <c r="R19" s="40">
        <f>'01'!S19+'02'!S19+'03'!S19+'04'!S19+'05 ACPE'!S19+'05'!S19+'06'!S19+'07'!S19+'08'!S19+'09'!S19+'10'!S19+'11'!S19+'12'!S19+'18'!S19+'20'!S19+'25'!S19</f>
        <v>21</v>
      </c>
      <c r="S19" s="40">
        <f>'01'!T19+'02'!T19+'03'!T19+'04'!T19+'05 ACPE'!T19+'05'!T19+'06'!T19+'07'!T19+'08'!T19+'09'!T19+'10'!T19+'11'!T19+'12'!T19+'18'!T19+'20'!T19+'25'!T19</f>
        <v>1491.36</v>
      </c>
      <c r="T19" s="5">
        <f>'01'!U19+'02'!U19+'03'!U19+'04'!U19+'05 ACPE'!U19+'05'!U19+'06'!U19+'07'!U19+'08'!U19+'09'!U19+'10'!U19+'11'!U19+'12'!U19+'18'!U19+'20'!U19+'25'!U19</f>
        <v>13</v>
      </c>
      <c r="U19" s="5">
        <f>'01'!V19+'02'!V19+'03'!V19+'04'!V19+'05 ACPE'!V19+'05'!V19+'06'!V19+'07'!V19+'08'!V19+'09'!V19+'10'!V19+'11'!V19+'12'!V19+'18'!V19+'20'!V19+'25'!V19</f>
        <v>1045.5899999999999</v>
      </c>
      <c r="V19" s="40">
        <f>'01'!W19+'02'!W19+'03'!W19+'04'!W19+'05 ACPE'!W19+'05'!W19+'06'!W19+'07'!W19+'08'!W19+'09'!W19+'10'!W19+'11'!W19+'12'!W19+'18'!W19+'20'!W19+'25'!W19</f>
        <v>0</v>
      </c>
      <c r="W19" s="40">
        <f>'01'!X19+'02'!X19+'03'!X19+'04'!X19+'05 ACPE'!X19+'05'!X19+'06'!X19+'07'!X19+'08'!X19+'09'!X19+'10'!X19+'11'!X19+'12'!X19+'18'!X19+'20'!X19+'25'!X19</f>
        <v>0</v>
      </c>
      <c r="X19" s="5">
        <f>'01'!Y19+'02'!Y19+'03'!Y19+'04'!Y19+'05 ACPE'!Y19+'05'!Y19+'06'!Y19+'07'!Y19+'08'!Y19+'09'!Y19+'10'!Y19+'11'!Y19+'12'!Y19+'18'!Y19+'20'!Y19+'25'!Y19</f>
        <v>0</v>
      </c>
      <c r="Y19" s="5">
        <f>'01'!Z19+'02'!Z19+'03'!Z19+'04'!Z19+'05 ACPE'!Z19+'05'!Z19+'06'!Z19+'07'!Z19+'08'!Z19+'09'!Z19+'10'!Z19+'11'!Z19+'12'!Z19+'18'!Z19+'20'!Z19+'25'!Z19</f>
        <v>0</v>
      </c>
      <c r="Z19" s="50">
        <f>B19+D19+F19+H19+J19+L19+N19+P19+R19+T19+V19+X19</f>
        <v>495</v>
      </c>
      <c r="AA19" s="50">
        <f>C19+E19+G19+I19+K19+M19+O19+Q19+S19+U19+W19+Y19</f>
        <v>23840.65</v>
      </c>
    </row>
    <row r="20" spans="1:29" x14ac:dyDescent="0.2">
      <c r="A20" s="75" t="s">
        <v>94</v>
      </c>
      <c r="B20" s="40">
        <f>'01'!C20+'02'!C20+'03'!C20+'04'!C20+'05 ACPE'!C20+'05'!C20+'06'!C20+'07'!C20+'08'!C20+'09'!C20+'10'!C20+'11'!C20+'12'!C20+'18'!C20+'20'!C20+'25'!C20</f>
        <v>0</v>
      </c>
      <c r="C20" s="40">
        <f>'01'!D20+'02'!D20+'03'!D20+'04'!D20+'05 ACPE'!D20+'05'!D20+'06'!D20+'07'!D20+'08'!D20+'09'!D20+'10'!D20+'11'!D20+'12'!D20+'18'!D20+'20'!D20+'25'!D20</f>
        <v>0</v>
      </c>
      <c r="D20" s="5">
        <f>'01'!E20+'02'!E20+'03'!E20+'04'!E20+'05 ACPE'!E20+'05'!E20+'06'!E20+'07'!E20+'08'!E20+'09'!E20+'10'!E20+'11'!E20+'12'!E20+'18'!E20+'20'!E20+'25'!E20</f>
        <v>0</v>
      </c>
      <c r="E20" s="5">
        <f>'01'!F20+'02'!F20+'03'!F20+'04'!F20+'05 ACPE'!F20+'05'!F20+'06'!F20+'07'!F20+'08'!F20+'09'!F20+'10'!F20+'11'!F20+'12'!F20+'18'!F20+'20'!F20+'25'!F20</f>
        <v>0</v>
      </c>
      <c r="F20" s="40">
        <f>'01'!G20+'02'!G20+'03'!G20+'04'!G20+'05 ACPE'!G20+'05'!G20+'06'!G20+'07'!G20+'08'!G20+'09'!G20+'10'!G20+'11'!G20+'12'!G20+'18'!G20+'20'!G20+'25'!G20</f>
        <v>0</v>
      </c>
      <c r="G20" s="40">
        <f>'01'!H20+'02'!H20+'03'!H20+'04'!H20+'05 ACPE'!H20+'05'!H20+'06'!H20+'07'!H20+'08'!H20+'09'!H20+'10'!H20+'11'!H20+'12'!H20+'18'!H20+'20'!H20+'25'!H20</f>
        <v>0</v>
      </c>
      <c r="H20" s="5">
        <f>'01'!I20+'02'!I20+'03'!I20+'04'!I20+'05 ACPE'!I20+'05'!I20+'06'!I20+'07'!I20+'08'!I20+'09'!I20+'10'!I20+'11'!I20+'12'!I20+'18'!I20+'20'!I20+'25'!I20</f>
        <v>1</v>
      </c>
      <c r="I20" s="5">
        <f>'01'!J20+'02'!J20+'03'!J20+'04'!J20+'05 ACPE'!J20+'05'!J20+'06'!J20+'07'!J20+'08'!J20+'09'!J20+'10'!J20+'11'!J20+'12'!J20+'18'!J20+'20'!J20+'25'!J20</f>
        <v>336.91</v>
      </c>
      <c r="J20" s="40">
        <f>'01'!K20+'02'!K20+'03'!K20+'04'!K20+'05 ACPE'!K20+'05'!K20+'06'!K20+'07'!K20+'08'!K20+'09'!K20+'10'!K20+'11'!K20+'12'!K20+'18'!K20+'20'!K20+'25'!K20</f>
        <v>0</v>
      </c>
      <c r="K20" s="40">
        <f>'01'!L20+'02'!L20+'03'!L20+'04'!L20+'05 ACPE'!L20+'05'!L20+'06'!L20+'07'!L20+'08'!L20+'09'!L20+'10'!L20+'11'!L20+'12'!L20+'18'!L20+'20'!L20+'25'!L20</f>
        <v>0</v>
      </c>
      <c r="L20" s="5">
        <f>'01'!M20+'02'!M20+'03'!M20+'04'!M20+'05 ACPE'!M20+'05'!M20+'06'!M20+'07'!M20+'08'!M20+'09'!M20+'10'!M20+'11'!M20+'12'!M20+'18'!M20+'20'!M20+'25'!M20</f>
        <v>0</v>
      </c>
      <c r="M20" s="5">
        <f>'01'!N20+'02'!N20+'03'!N20+'04'!N20+'05 ACPE'!N20+'05'!N20+'06'!N20+'07'!N20+'08'!N20+'09'!N20+'10'!N20+'11'!N20+'12'!N20+'18'!N20+'20'!N20+'25'!N20</f>
        <v>0</v>
      </c>
      <c r="N20" s="40">
        <f>'01'!O20+'02'!O20+'03'!O20+'04'!O20+'05 ACPE'!O20+'05'!O20+'06'!O20+'07'!O20+'08'!O20+'09'!O20+'10'!O20+'11'!O20+'12'!O20+'18'!O20+'20'!O20+'25'!O20</f>
        <v>2</v>
      </c>
      <c r="O20" s="40">
        <f>'01'!P20+'02'!P20+'03'!P20+'04'!P20+'05 ACPE'!P20+'05'!P20+'06'!P20+'07'!P20+'08'!P20+'09'!P20+'10'!P20+'11'!P20+'12'!P20+'18'!P20+'20'!P20+'25'!P20</f>
        <v>195.63</v>
      </c>
      <c r="P20" s="5">
        <f>'01'!Q20+'02'!Q20+'03'!Q20+'04'!Q20+'05 ACPE'!Q20+'05'!Q20+'06'!Q20+'07'!Q20+'08'!Q20+'09'!Q20+'10'!Q20+'11'!Q20+'12'!Q20+'18'!Q20+'20'!Q20+'25'!Q20</f>
        <v>0</v>
      </c>
      <c r="Q20" s="5">
        <f>'01'!R20+'02'!R20+'03'!R20+'04'!R20+'05 ACPE'!R20+'05'!R20+'06'!R20+'07'!R20+'08'!R20+'09'!R20+'10'!R20+'11'!R20+'12'!R20+'18'!R20+'20'!R20+'25'!R20</f>
        <v>0</v>
      </c>
      <c r="R20" s="40">
        <f>'01'!S20+'02'!S20+'03'!S20+'04'!S20+'05 ACPE'!S20+'05'!S20+'06'!S20+'07'!S20+'08'!S20+'09'!S20+'10'!S20+'11'!S20+'12'!S20+'18'!S20+'20'!S20+'25'!S20</f>
        <v>0</v>
      </c>
      <c r="S20" s="40">
        <f>'01'!T20+'02'!T20+'03'!T20+'04'!T20+'05 ACPE'!T20+'05'!T20+'06'!T20+'07'!T20+'08'!T20+'09'!T20+'10'!T20+'11'!T20+'12'!T20+'18'!T20+'20'!T20+'25'!T20</f>
        <v>0</v>
      </c>
      <c r="T20" s="5">
        <f>'01'!U20+'02'!U20+'03'!U20+'04'!U20+'05 ACPE'!U20+'05'!U20+'06'!U20+'07'!U20+'08'!U20+'09'!U20+'10'!U20+'11'!U20+'12'!U20+'18'!U20+'20'!U20+'25'!U20</f>
        <v>2</v>
      </c>
      <c r="U20" s="5">
        <f>'01'!V20+'02'!V20+'03'!V20+'04'!V20+'05 ACPE'!V20+'05'!V20+'06'!V20+'07'!V20+'08'!V20+'09'!V20+'10'!V20+'11'!V20+'12'!V20+'18'!V20+'20'!V20+'25'!V20</f>
        <v>444.1</v>
      </c>
      <c r="V20" s="40">
        <f>'01'!W20+'02'!W20+'03'!W20+'04'!W20+'05 ACPE'!W20+'05'!W20+'06'!W20+'07'!W20+'08'!W20+'09'!W20+'10'!W20+'11'!W20+'12'!W20+'18'!W20+'20'!W20+'25'!W20</f>
        <v>0</v>
      </c>
      <c r="W20" s="40">
        <f>'01'!X20+'02'!X20+'03'!X20+'04'!X20+'05 ACPE'!X20+'05'!X20+'06'!X20+'07'!X20+'08'!X20+'09'!X20+'10'!X20+'11'!X20+'12'!X20+'18'!X20+'20'!X20+'25'!X20</f>
        <v>0</v>
      </c>
      <c r="X20" s="5">
        <f>'01'!Y20+'02'!Y20+'03'!Y20+'04'!Y20+'05 ACPE'!Y20+'05'!Y20+'06'!Y20+'07'!Y20+'08'!Y20+'09'!Y20+'10'!Y20+'11'!Y20+'12'!Y20+'18'!Y20+'20'!Y20+'25'!Y20</f>
        <v>0</v>
      </c>
      <c r="Y20" s="5">
        <f>'01'!Z20+'02'!Z20+'03'!Z20+'04'!Z20+'05 ACPE'!Z20+'05'!Z20+'06'!Z20+'07'!Z20+'08'!Z20+'09'!Z20+'10'!Z20+'11'!Z20+'12'!Z20+'18'!Z20+'20'!Z20+'25'!Z20</f>
        <v>0</v>
      </c>
      <c r="Z20" s="50">
        <f t="shared" ref="Z20" si="6">B20+D20+F20+H20+J20+L20+N20+P20+R20+T20+V20+X20</f>
        <v>5</v>
      </c>
      <c r="AA20" s="50">
        <f t="shared" ref="AA20" si="7">C20+E20+G20+I20+K20+M20+O20+Q20+S20+U20+W20+Y20</f>
        <v>976.64</v>
      </c>
    </row>
    <row r="21" spans="1:29" x14ac:dyDescent="0.2">
      <c r="A21" s="75" t="s">
        <v>95</v>
      </c>
      <c r="B21" s="40">
        <f>'01'!C21+'02'!C21+'03'!C21+'04'!C21+'05 ACPE'!C21+'05'!C21+'06'!C21+'07'!C21+'08'!C21+'09'!C21+'10'!C21+'11'!C21+'12'!C21+'18'!C21+'20'!C21+'25'!C21</f>
        <v>0</v>
      </c>
      <c r="C21" s="40">
        <f>'01'!D21+'02'!D21+'03'!D21+'04'!D21+'05 ACPE'!D21+'05'!D21+'06'!D21+'07'!D21+'08'!D21+'09'!D21+'10'!D21+'11'!D21+'12'!D21+'18'!D21+'20'!D21+'25'!D21</f>
        <v>0</v>
      </c>
      <c r="D21" s="5">
        <f>'01'!E21+'02'!E21+'03'!E21+'04'!E21+'05 ACPE'!E21+'05'!E21+'06'!E21+'07'!E21+'08'!E21+'09'!E21+'10'!E21+'11'!E21+'12'!E21+'18'!E21+'20'!E21+'25'!E21</f>
        <v>0</v>
      </c>
      <c r="E21" s="5">
        <f>'01'!F21+'02'!F21+'03'!F21+'04'!F21+'05 ACPE'!F21+'05'!F21+'06'!F21+'07'!F21+'08'!F21+'09'!F21+'10'!F21+'11'!F21+'12'!F21+'18'!F21+'20'!F21+'25'!F21</f>
        <v>0</v>
      </c>
      <c r="F21" s="40">
        <f>'01'!G21+'02'!G21+'03'!G21+'04'!G21+'05 ACPE'!G21+'05'!G21+'06'!G21+'07'!G21+'08'!G21+'09'!G21+'10'!G21+'11'!G21+'12'!G21+'18'!G21+'20'!G21+'25'!G21</f>
        <v>0</v>
      </c>
      <c r="G21" s="40">
        <f>'01'!H21+'02'!H21+'03'!H21+'04'!H21+'05 ACPE'!H21+'05'!H21+'06'!H21+'07'!H21+'08'!H21+'09'!H21+'10'!H21+'11'!H21+'12'!H21+'18'!H21+'20'!H21+'25'!H21</f>
        <v>0</v>
      </c>
      <c r="H21" s="5">
        <f>'01'!I21+'02'!I21+'03'!I21+'04'!I21+'05 ACPE'!I21+'05'!I21+'06'!I21+'07'!I21+'08'!I21+'09'!I21+'10'!I21+'11'!I21+'12'!I21+'18'!I21+'20'!I21+'25'!I21</f>
        <v>0</v>
      </c>
      <c r="I21" s="5">
        <f>'01'!J21+'02'!J21+'03'!J21+'04'!J21+'05 ACPE'!J21+'05'!J21+'06'!J21+'07'!J21+'08'!J21+'09'!J21+'10'!J21+'11'!J21+'12'!J21+'18'!J21+'20'!J21+'25'!J21</f>
        <v>0</v>
      </c>
      <c r="J21" s="40">
        <f>'01'!K21+'02'!K21+'03'!K21+'04'!K21+'05 ACPE'!K21+'05'!K21+'06'!K21+'07'!K21+'08'!K21+'09'!K21+'10'!K21+'11'!K21+'12'!K21+'18'!K21+'20'!K21+'25'!K21</f>
        <v>0</v>
      </c>
      <c r="K21" s="40">
        <f>'01'!L21+'02'!L21+'03'!L21+'04'!L21+'05 ACPE'!L21+'05'!L21+'06'!L21+'07'!L21+'08'!L21+'09'!L21+'10'!L21+'11'!L21+'12'!L21+'18'!L21+'20'!L21+'25'!L21</f>
        <v>0</v>
      </c>
      <c r="L21" s="5">
        <f>'01'!M21+'02'!M21+'03'!M21+'04'!M21+'05 ACPE'!M21+'05'!M21+'06'!M21+'07'!M21+'08'!M21+'09'!M21+'10'!M21+'11'!M21+'12'!M21+'18'!M21+'20'!M21+'25'!M21</f>
        <v>0</v>
      </c>
      <c r="M21" s="5">
        <f>'01'!N21+'02'!N21+'03'!N21+'04'!N21+'05 ACPE'!N21+'05'!N21+'06'!N21+'07'!N21+'08'!N21+'09'!N21+'10'!N21+'11'!N21+'12'!N21+'18'!N21+'20'!N21+'25'!N21</f>
        <v>0</v>
      </c>
      <c r="N21" s="40">
        <f>'01'!O21+'02'!O21+'03'!O21+'04'!O21+'05 ACPE'!O21+'05'!O21+'06'!O21+'07'!O21+'08'!O21+'09'!O21+'10'!O21+'11'!O21+'12'!O21+'18'!O21+'20'!O21+'25'!O21</f>
        <v>0</v>
      </c>
      <c r="O21" s="40">
        <f>'01'!P21+'02'!P21+'03'!P21+'04'!P21+'05 ACPE'!P21+'05'!P21+'06'!P21+'07'!P21+'08'!P21+'09'!P21+'10'!P21+'11'!P21+'12'!P21+'18'!P21+'20'!P21+'25'!P21</f>
        <v>0</v>
      </c>
      <c r="P21" s="5">
        <f>'01'!Q21+'02'!Q21+'03'!Q21+'04'!Q21+'05 ACPE'!Q21+'05'!Q21+'06'!Q21+'07'!Q21+'08'!Q21+'09'!Q21+'10'!Q21+'11'!Q21+'12'!Q21+'18'!Q21+'20'!Q21+'25'!Q21</f>
        <v>0</v>
      </c>
      <c r="Q21" s="5">
        <f>'01'!R21+'02'!R21+'03'!R21+'04'!R21+'05 ACPE'!R21+'05'!R21+'06'!R21+'07'!R21+'08'!R21+'09'!R21+'10'!R21+'11'!R21+'12'!R21+'18'!R21+'20'!R21+'25'!R21</f>
        <v>0</v>
      </c>
      <c r="R21" s="40">
        <f>'01'!S21+'02'!S21+'03'!S21+'04'!S21+'05 ACPE'!S21+'05'!S21+'06'!S21+'07'!S21+'08'!S21+'09'!S21+'10'!S21+'11'!S21+'12'!S21+'18'!S21+'20'!S21+'25'!S21</f>
        <v>0</v>
      </c>
      <c r="S21" s="40">
        <f>'01'!T21+'02'!T21+'03'!T21+'04'!T21+'05 ACPE'!T21+'05'!T21+'06'!T21+'07'!T21+'08'!T21+'09'!T21+'10'!T21+'11'!T21+'12'!T21+'18'!T21+'20'!T21+'25'!T21</f>
        <v>0</v>
      </c>
      <c r="T21" s="5">
        <f>'01'!U21+'02'!U21+'03'!U21+'04'!U21+'05 ACPE'!U21+'05'!U21+'06'!U21+'07'!U21+'08'!U21+'09'!U21+'10'!U21+'11'!U21+'12'!U21+'18'!U21+'20'!U21+'25'!U21</f>
        <v>0</v>
      </c>
      <c r="U21" s="5">
        <f>'01'!V21+'02'!V21+'03'!V21+'04'!V21+'05 ACPE'!V21+'05'!V21+'06'!V21+'07'!V21+'08'!V21+'09'!V21+'10'!V21+'11'!V21+'12'!V21+'18'!V21+'20'!V21+'25'!V21</f>
        <v>0</v>
      </c>
      <c r="V21" s="40">
        <f>'01'!W21+'02'!W21+'03'!W21+'04'!W21+'05 ACPE'!W21+'05'!W21+'06'!W21+'07'!W21+'08'!W21+'09'!W21+'10'!W21+'11'!W21+'12'!W21+'18'!W21+'20'!W21+'25'!W21</f>
        <v>1</v>
      </c>
      <c r="W21" s="40">
        <f>'01'!X21+'02'!X21+'03'!X21+'04'!X21+'05 ACPE'!X21+'05'!X21+'06'!X21+'07'!X21+'08'!X21+'09'!X21+'10'!X21+'11'!X21+'12'!X21+'18'!X21+'20'!X21+'25'!X21</f>
        <v>948.1</v>
      </c>
      <c r="X21" s="5">
        <f>'01'!Y21+'02'!Y21+'03'!Y21+'04'!Y21+'05 ACPE'!Y21+'05'!Y21+'06'!Y21+'07'!Y21+'08'!Y21+'09'!Y21+'10'!Y21+'11'!Y21+'12'!Y21+'18'!Y21+'20'!Y21+'25'!Y21</f>
        <v>0</v>
      </c>
      <c r="Y21" s="5">
        <f>'01'!Z21+'02'!Z21+'03'!Z21+'04'!Z21+'05 ACPE'!Z21+'05'!Z21+'06'!Z21+'07'!Z21+'08'!Z21+'09'!Z21+'10'!Z21+'11'!Z21+'12'!Z21+'18'!Z21+'20'!Z21+'25'!Z21</f>
        <v>0</v>
      </c>
      <c r="Z21" s="50">
        <f t="shared" ref="Z21:AA24" si="8">B21+D21+F21+H21+J21+L21+N21+P21+R21+T21+V21+X21</f>
        <v>1</v>
      </c>
      <c r="AA21" s="50">
        <f t="shared" si="8"/>
        <v>948.1</v>
      </c>
    </row>
    <row r="22" spans="1:29" x14ac:dyDescent="0.2">
      <c r="A22" s="75" t="s">
        <v>96</v>
      </c>
      <c r="B22" s="40">
        <f>'01'!C22+'02'!C22+'03'!C22+'04'!C22+'05 ACPE'!C22+'05'!C22+'06'!C22+'07'!C22+'08'!C22+'09'!C22+'10'!C22+'11'!C22+'12'!C22+'18'!C22+'20'!C22+'25'!C22</f>
        <v>106</v>
      </c>
      <c r="C22" s="40">
        <f>'01'!D22+'02'!D22+'03'!D22+'04'!D22+'05 ACPE'!D22+'05'!D22+'06'!D22+'07'!D22+'08'!D22+'09'!D22+'10'!D22+'11'!D22+'12'!D22+'18'!D22+'20'!D22+'25'!D22</f>
        <v>50814.22</v>
      </c>
      <c r="D22" s="5">
        <f>'01'!E22+'02'!E22+'03'!E22+'04'!E22+'05 ACPE'!E22+'05'!E22+'06'!E22+'07'!E22+'08'!E22+'09'!E22+'10'!E22+'11'!E22+'12'!E22+'18'!E22+'20'!E22+'25'!E22</f>
        <v>97</v>
      </c>
      <c r="E22" s="5">
        <f>'01'!F22+'02'!F22+'03'!F22+'04'!F22+'05 ACPE'!F22+'05'!F22+'06'!F22+'07'!F22+'08'!F22+'09'!F22+'10'!F22+'11'!F22+'12'!F22+'18'!F22+'20'!F22+'25'!F22</f>
        <v>45074.61</v>
      </c>
      <c r="F22" s="40">
        <f>'01'!G22+'02'!G22+'03'!G22+'04'!G22+'05 ACPE'!G22+'05'!G22+'06'!G22+'07'!G22+'08'!G22+'09'!G22+'10'!G22+'11'!G22+'12'!G22+'18'!G22+'20'!G22+'25'!G22</f>
        <v>110</v>
      </c>
      <c r="G22" s="40">
        <f>'01'!H22+'02'!H22+'03'!H22+'04'!H22+'05 ACPE'!H22+'05'!H22+'06'!H22+'07'!H22+'08'!H22+'09'!H22+'10'!H22+'11'!H22+'12'!H22+'18'!H22+'20'!H22+'25'!H22</f>
        <v>52259.26</v>
      </c>
      <c r="H22" s="5">
        <f>'01'!I22+'02'!I22+'03'!I22+'04'!I22+'05 ACPE'!I22+'05'!I22+'06'!I22+'07'!I22+'08'!I22+'09'!I22+'10'!I22+'11'!I22+'12'!I22+'18'!I22+'20'!I22+'25'!I22</f>
        <v>108</v>
      </c>
      <c r="I22" s="5">
        <f>'01'!J22+'02'!J22+'03'!J22+'04'!J22+'05 ACPE'!J22+'05'!J22+'06'!J22+'07'!J22+'08'!J22+'09'!J22+'10'!J22+'11'!J22+'12'!J22+'18'!J22+'20'!J22+'25'!J22</f>
        <v>47823.239999999991</v>
      </c>
      <c r="J22" s="40">
        <f>'01'!K22+'02'!K22+'03'!K22+'04'!K22+'05 ACPE'!K22+'05'!K22+'06'!K22+'07'!K22+'08'!K22+'09'!K22+'10'!K22+'11'!K22+'12'!K22+'18'!K22+'20'!K22+'25'!K22</f>
        <v>131</v>
      </c>
      <c r="K22" s="40">
        <f>'01'!L22+'02'!L22+'03'!L22+'04'!L22+'05 ACPE'!L22+'05'!L22+'06'!L22+'07'!L22+'08'!L22+'09'!L22+'10'!L22+'11'!L22+'12'!L22+'18'!L22+'20'!L22+'25'!L22</f>
        <v>56593.729999999996</v>
      </c>
      <c r="L22" s="5">
        <f>'01'!M22+'02'!M22+'03'!M22+'04'!M22+'05 ACPE'!M22+'05'!M22+'06'!M22+'07'!M22+'08'!M22+'09'!M22+'10'!M22+'11'!M22+'12'!M22+'18'!M22+'20'!M22+'25'!M22</f>
        <v>127</v>
      </c>
      <c r="M22" s="5">
        <f>'01'!N22+'02'!N22+'03'!N22+'04'!N22+'05 ACPE'!N22+'05'!N22+'06'!N22+'07'!N22+'08'!N22+'09'!N22+'10'!N22+'11'!N22+'12'!N22+'18'!N22+'20'!N22+'25'!N22</f>
        <v>53974.070000000007</v>
      </c>
      <c r="N22" s="40">
        <f>'01'!O22+'02'!O22+'03'!O22+'04'!O22+'05 ACPE'!O22+'05'!O22+'06'!O22+'07'!O22+'08'!O22+'09'!O22+'10'!O22+'11'!O22+'12'!O22+'18'!O22+'20'!O22+'25'!O22</f>
        <v>164</v>
      </c>
      <c r="O22" s="40">
        <f>'01'!P22+'02'!P22+'03'!P22+'04'!P22+'05 ACPE'!P22+'05'!P22+'06'!P22+'07'!P22+'08'!P22+'09'!P22+'10'!P22+'11'!P22+'12'!P22+'18'!P22+'20'!P22+'25'!P22</f>
        <v>65007.990000000005</v>
      </c>
      <c r="P22" s="5">
        <f>'01'!Q22+'02'!Q22+'03'!Q22+'04'!Q22+'05 ACPE'!Q22+'05'!Q22+'06'!Q22+'07'!Q22+'08'!Q22+'09'!Q22+'10'!Q22+'11'!Q22+'12'!Q22+'18'!Q22+'20'!Q22+'25'!Q22</f>
        <v>144</v>
      </c>
      <c r="Q22" s="5">
        <f>'01'!R22+'02'!R22+'03'!R22+'04'!R22+'05 ACPE'!R22+'05'!R22+'06'!R22+'07'!R22+'08'!R22+'09'!R22+'10'!R22+'11'!R22+'12'!R22+'18'!R22+'20'!R22+'25'!R22</f>
        <v>65715.98</v>
      </c>
      <c r="R22" s="40">
        <f>'01'!S22+'02'!S22+'03'!S22+'04'!S22+'05 ACPE'!S22+'05'!S22+'06'!S22+'07'!S22+'08'!S22+'09'!S22+'10'!S22+'11'!S22+'12'!S22+'18'!S22+'20'!S22+'25'!S22</f>
        <v>171</v>
      </c>
      <c r="S22" s="40">
        <f>'01'!T22+'02'!T22+'03'!T22+'04'!T22+'05 ACPE'!T22+'05'!T22+'06'!T22+'07'!T22+'08'!T22+'09'!T22+'10'!T22+'11'!T22+'12'!T22+'18'!T22+'20'!T22+'25'!T22</f>
        <v>73657.350000000006</v>
      </c>
      <c r="T22" s="5">
        <f>'01'!U22+'02'!U22+'03'!U22+'04'!U22+'05 ACPE'!U22+'05'!U22+'06'!U22+'07'!U22+'08'!U22+'09'!U22+'10'!U22+'11'!U22+'12'!U22+'18'!U22+'20'!U22+'25'!U22</f>
        <v>128</v>
      </c>
      <c r="U22" s="5">
        <f>'01'!V22+'02'!V22+'03'!V22+'04'!V22+'05 ACPE'!V22+'05'!V22+'06'!V22+'07'!V22+'08'!V22+'09'!V22+'10'!V22+'11'!V22+'12'!V22+'18'!V22+'20'!V22+'25'!V22</f>
        <v>61796.6</v>
      </c>
      <c r="V22" s="149">
        <f>'01'!W22+'02'!W22+'03'!W22+'04'!W22+'05 ACPE'!W22+'05'!W22+'06'!W22+'07'!W22+'08'!W22+'09'!W22+'10'!W22+'11'!W22+'12'!W22+'18'!W22+'20'!W22+'25'!W22</f>
        <v>95</v>
      </c>
      <c r="W22" s="40">
        <f>'01'!X22+'02'!X22+'03'!X22+'04'!X22+'05 ACPE'!X22+'05'!X22+'06'!X22+'07'!X22+'08'!X22+'09'!X22+'10'!X22+'11'!X22+'12'!X22+'18'!X22+'20'!X22+'25'!X22</f>
        <v>41730.080000000002</v>
      </c>
      <c r="X22" s="148">
        <f>'01'!Y22+'02'!Y22+'03'!Y22+'04'!Y22+'05 ACPE'!Y22+'05'!Y22+'06'!Y22+'07'!Y22+'08'!Y22+'09'!Y22+'10'!Y22+'11'!Y22+'12'!Y22+'18'!Y22+'20'!Y22+'25'!Y22</f>
        <v>85</v>
      </c>
      <c r="Y22" s="148">
        <f>'01'!Z22+'02'!Z22+'03'!Z22+'04'!Z22+'05 ACPE'!Z22+'05'!Z22+'06'!Z22+'07'!Z22+'08'!Z22+'09'!Z22+'10'!Z22+'11'!Z22+'12'!Z22+'18'!Z22+'20'!Z22+'25'!Z22</f>
        <v>37172.68</v>
      </c>
      <c r="Z22" s="50">
        <f t="shared" si="8"/>
        <v>1466</v>
      </c>
      <c r="AA22" s="50">
        <f t="shared" si="8"/>
        <v>651619.80999999994</v>
      </c>
    </row>
    <row r="23" spans="1:29" x14ac:dyDescent="0.2">
      <c r="A23" s="75" t="s">
        <v>97</v>
      </c>
      <c r="B23" s="40">
        <f>'01'!C23+'02'!C23+'03'!C23+'04'!C23+'05 ACPE'!C23+'05'!C23+'06'!C23+'07'!C23+'08'!C23+'09'!C23+'10'!C23+'11'!C23+'12'!C23+'18'!C23+'20'!C23+'25'!C23</f>
        <v>36</v>
      </c>
      <c r="C23" s="40">
        <f>'01'!D23+'02'!D23+'03'!D23+'04'!D23+'05 ACPE'!D23+'05'!D23+'06'!D23+'07'!D23+'08'!D23+'09'!D23+'10'!D23+'11'!D23+'12'!D23+'18'!D23+'20'!D23+'25'!D23</f>
        <v>16257.3</v>
      </c>
      <c r="D23" s="5">
        <f>'01'!E23+'02'!E23+'03'!E23+'04'!E23+'05 ACPE'!E23+'05'!E23+'06'!E23+'07'!E23+'08'!E23+'09'!E23+'10'!E23+'11'!E23+'12'!E23+'18'!E23+'20'!E23+'25'!E23</f>
        <v>36</v>
      </c>
      <c r="E23" s="5">
        <f>'01'!F23+'02'!F23+'03'!F23+'04'!F23+'05 ACPE'!F23+'05'!F23+'06'!F23+'07'!F23+'08'!F23+'09'!F23+'10'!F23+'11'!F23+'12'!F23+'18'!F23+'20'!F23+'25'!F23</f>
        <v>14992.150000000001</v>
      </c>
      <c r="F23" s="40">
        <f>'01'!G23+'02'!G23+'03'!G23+'04'!G23+'05 ACPE'!G23+'05'!G23+'06'!G23+'07'!G23+'08'!G23+'09'!G23+'10'!G23+'11'!G23+'12'!G23+'18'!G23+'20'!G23+'25'!G23</f>
        <v>45</v>
      </c>
      <c r="G23" s="40">
        <f>'01'!H23+'02'!H23+'03'!H23+'04'!H23+'05 ACPE'!H23+'05'!H23+'06'!H23+'07'!H23+'08'!H23+'09'!H23+'10'!H23+'11'!H23+'12'!H23+'18'!H23+'20'!H23+'25'!H23</f>
        <v>16844.059999999998</v>
      </c>
      <c r="H23" s="5">
        <f>'01'!I23+'02'!I23+'03'!I23+'04'!I23+'05 ACPE'!I23+'05'!I23+'06'!I23+'07'!I23+'08'!I23+'09'!I23+'10'!I23+'11'!I23+'12'!I23+'18'!I23+'20'!I23+'25'!I23</f>
        <v>59</v>
      </c>
      <c r="I23" s="5">
        <f>'01'!J23+'02'!J23+'03'!J23+'04'!J23+'05 ACPE'!J23+'05'!J23+'06'!J23+'07'!J23+'08'!J23+'09'!J23+'10'!J23+'11'!J23+'12'!J23+'18'!J23+'20'!J23+'25'!J23</f>
        <v>15377.180000000002</v>
      </c>
      <c r="J23" s="40">
        <f>'01'!K23+'02'!K23+'03'!K23+'04'!K23+'05 ACPE'!K23+'05'!K23+'06'!K23+'07'!K23+'08'!K23+'09'!K23+'10'!K23+'11'!K23+'12'!K23+'18'!K23+'20'!K23+'25'!K23</f>
        <v>57</v>
      </c>
      <c r="K23" s="40">
        <f>'01'!L23+'02'!L23+'03'!L23+'04'!L23+'05 ACPE'!L23+'05'!L23+'06'!L23+'07'!L23+'08'!L23+'09'!L23+'10'!L23+'11'!L23+'12'!L23+'18'!L23+'20'!L23+'25'!L23</f>
        <v>17563.800000000003</v>
      </c>
      <c r="L23" s="5">
        <f>'01'!M23+'02'!M23+'03'!M23+'04'!M23+'05 ACPE'!M23+'05'!M23+'06'!M23+'07'!M23+'08'!M23+'09'!M23+'10'!M23+'11'!M23+'12'!M23+'18'!M23+'20'!M23+'25'!M23</f>
        <v>55</v>
      </c>
      <c r="M23" s="5">
        <f>'01'!N23+'02'!N23+'03'!N23+'04'!N23+'05 ACPE'!N23+'05'!N23+'06'!N23+'07'!N23+'08'!N23+'09'!N23+'10'!N23+'11'!N23+'12'!N23+'18'!N23+'20'!N23+'25'!N23</f>
        <v>18301.809999999998</v>
      </c>
      <c r="N23" s="40">
        <f>'01'!O23+'02'!O23+'03'!O23+'04'!O23+'05 ACPE'!O23+'05'!O23+'06'!O23+'07'!O23+'08'!O23+'09'!O23+'10'!O23+'11'!O23+'12'!O23+'18'!O23+'20'!O23+'25'!O23</f>
        <v>49</v>
      </c>
      <c r="O23" s="40">
        <f>'01'!P23+'02'!P23+'03'!P23+'04'!P23+'05 ACPE'!P23+'05'!P23+'06'!P23+'07'!P23+'08'!P23+'09'!P23+'10'!P23+'11'!P23+'12'!P23+'18'!P23+'20'!P23+'25'!P23</f>
        <v>17387.060000000001</v>
      </c>
      <c r="P23" s="5">
        <f>'01'!Q23+'02'!Q23+'03'!Q23+'04'!Q23+'05 ACPE'!Q23+'05'!Q23+'06'!Q23+'07'!Q23+'08'!Q23+'09'!Q23+'10'!Q23+'11'!Q23+'12'!Q23+'18'!Q23+'20'!Q23+'25'!Q23</f>
        <v>48</v>
      </c>
      <c r="Q23" s="5">
        <f>'01'!R23+'02'!R23+'03'!R23+'04'!R23+'05 ACPE'!R23+'05'!R23+'06'!R23+'07'!R23+'08'!R23+'09'!R23+'10'!R23+'11'!R23+'12'!R23+'18'!R23+'20'!R23+'25'!R23</f>
        <v>19698.479999999996</v>
      </c>
      <c r="R23" s="40">
        <f>'01'!S23+'02'!S23+'03'!S23+'04'!S23+'05 ACPE'!S23+'05'!S23+'06'!S23+'07'!S23+'08'!S23+'09'!S23+'10'!S23+'11'!S23+'12'!S23+'18'!S23+'20'!S23+'25'!S23</f>
        <v>63</v>
      </c>
      <c r="S23" s="40">
        <f>'01'!T23+'02'!T23+'03'!T23+'04'!T23+'05 ACPE'!T23+'05'!T23+'06'!T23+'07'!T23+'08'!T23+'09'!T23+'10'!T23+'11'!T23+'12'!T23+'18'!T23+'20'!T23+'25'!T23</f>
        <v>24364.820000000003</v>
      </c>
      <c r="T23" s="5">
        <f>'01'!U23+'02'!U23+'03'!U23+'04'!U23+'05 ACPE'!U23+'05'!U23+'06'!U23+'07'!U23+'08'!U23+'09'!U23+'10'!U23+'11'!U23+'12'!U23+'18'!U23+'20'!U23+'25'!U23</f>
        <v>61</v>
      </c>
      <c r="U23" s="5">
        <f>'01'!V23+'02'!V23+'03'!V23+'04'!V23+'05 ACPE'!V23+'05'!V23+'06'!V23+'07'!V23+'08'!V23+'09'!V23+'10'!V23+'11'!V23+'12'!V23+'18'!V23+'20'!V23+'25'!V23</f>
        <v>24531.83</v>
      </c>
      <c r="V23" s="40">
        <f>'01'!W23+'02'!W23+'03'!W23+'04'!W23+'05 ACPE'!W23+'05'!W23+'06'!W23+'07'!W23+'08'!W23+'09'!W23+'10'!W23+'11'!W23+'12'!W23+'18'!W23+'20'!W23+'25'!W23</f>
        <v>21</v>
      </c>
      <c r="W23" s="40">
        <f>'01'!X23+'02'!X23+'03'!X23+'04'!X23+'05 ACPE'!X23+'05'!X23+'06'!X23+'07'!X23+'08'!X23+'09'!X23+'10'!X23+'11'!X23+'12'!X23+'18'!X23+'20'!X23+'25'!X23</f>
        <v>6467.5300000000007</v>
      </c>
      <c r="X23" s="148">
        <f>'01'!Y23+'02'!Y23+'03'!Y23+'04'!Y23+'05 ACPE'!Y23+'05'!Y23+'06'!Y23+'07'!Y23+'08'!Y23+'09'!Y23+'10'!Y23+'11'!Y23+'12'!Y23+'18'!Y23+'20'!Y23+'25'!Y23</f>
        <v>42</v>
      </c>
      <c r="Y23" s="148">
        <f>'01'!Z23+'02'!Z23+'03'!Z23+'04'!Z23+'05 ACPE'!Z23+'05'!Z23+'06'!Z23+'07'!Z23+'08'!Z23+'09'!Z23+'10'!Z23+'11'!Z23+'12'!Z23+'18'!Z23+'20'!Z23+'25'!Z23</f>
        <v>18797.830000000002</v>
      </c>
      <c r="Z23" s="50">
        <f t="shared" si="8"/>
        <v>572</v>
      </c>
      <c r="AA23" s="50">
        <f t="shared" si="8"/>
        <v>210583.84999999998</v>
      </c>
    </row>
    <row r="24" spans="1:29" x14ac:dyDescent="0.2">
      <c r="A24" s="75" t="s">
        <v>98</v>
      </c>
      <c r="B24" s="40">
        <f>'01'!C24+'02'!C24+'03'!C24+'04'!C24+'05 ACPE'!C24+'05'!C24+'06'!C24+'07'!C24+'08'!C24+'09'!C24+'10'!C24+'11'!C24+'12'!C24+'18'!C24+'20'!C24+'25'!C24</f>
        <v>16</v>
      </c>
      <c r="C24" s="40">
        <f>'01'!D24+'02'!D24+'03'!D24+'04'!D24+'05 ACPE'!D24+'05'!D24+'06'!D24+'07'!D24+'08'!D24+'09'!D24+'10'!D24+'11'!D24+'12'!D24+'18'!D24+'20'!D24+'25'!D24</f>
        <v>2984.12</v>
      </c>
      <c r="D24" s="5">
        <f>'01'!E24+'02'!E24+'03'!E24+'04'!E24+'05 ACPE'!E24+'05'!E24+'06'!E24+'07'!E24+'08'!E24+'09'!E24+'10'!E24+'11'!E24+'12'!E24+'18'!E24+'20'!E24+'25'!E24</f>
        <v>19</v>
      </c>
      <c r="E24" s="5">
        <f>'01'!F24+'02'!F24+'03'!F24+'04'!F24+'05 ACPE'!F24+'05'!F24+'06'!F24+'07'!F24+'08'!F24+'09'!F24+'10'!F24+'11'!F24+'12'!F24+'18'!F24+'20'!F24+'25'!F24</f>
        <v>6535.0300000000007</v>
      </c>
      <c r="F24" s="40">
        <f>'01'!G24+'02'!G24+'03'!G24+'04'!G24+'05 ACPE'!G24+'05'!G24+'06'!G24+'07'!G24+'08'!G24+'09'!G24+'10'!G24+'11'!G24+'12'!G24+'18'!G24+'20'!G24+'25'!G24</f>
        <v>10</v>
      </c>
      <c r="G24" s="40">
        <f>'01'!H24+'02'!H24+'03'!H24+'04'!H24+'05 ACPE'!H24+'05'!H24+'06'!H24+'07'!H24+'08'!H24+'09'!H24+'10'!H24+'11'!H24+'12'!H24+'18'!H24+'20'!H24+'25'!H24</f>
        <v>880.8</v>
      </c>
      <c r="H24" s="5">
        <f>'01'!I24+'02'!I24+'03'!I24+'04'!I24+'05 ACPE'!I24+'05'!I24+'06'!I24+'07'!I24+'08'!I24+'09'!I24+'10'!I24+'11'!I24+'12'!I24+'18'!I24+'20'!I24+'25'!I24</f>
        <v>12</v>
      </c>
      <c r="I24" s="5">
        <f>'01'!J24+'02'!J24+'03'!J24+'04'!J24+'05 ACPE'!J24+'05'!J24+'06'!J24+'07'!J24+'08'!J24+'09'!J24+'10'!J24+'11'!J24+'12'!J24+'18'!J24+'20'!J24+'25'!J24</f>
        <v>2303.1000000000004</v>
      </c>
      <c r="J24" s="40">
        <f>'01'!K24+'02'!K24+'03'!K24+'04'!K24+'05 ACPE'!K24+'05'!K24+'06'!K24+'07'!K24+'08'!K24+'09'!K24+'10'!K24+'11'!K24+'12'!K24+'18'!K24+'20'!K24+'25'!K24</f>
        <v>5</v>
      </c>
      <c r="K24" s="40">
        <f>'01'!L24+'02'!L24+'03'!L24+'04'!L24+'05 ACPE'!L24+'05'!L24+'06'!L24+'07'!L24+'08'!L24+'09'!L24+'10'!L24+'11'!L24+'12'!L24+'18'!L24+'20'!L24+'25'!L24</f>
        <v>362.9</v>
      </c>
      <c r="L24" s="5">
        <f>'01'!M24+'02'!M24+'03'!M24+'04'!M24+'05 ACPE'!M24+'05'!M24+'06'!M24+'07'!M24+'08'!M24+'09'!M24+'10'!M24+'11'!M24+'12'!M24+'18'!M24+'20'!M24+'25'!M24</f>
        <v>7</v>
      </c>
      <c r="M24" s="5">
        <f>'01'!N24+'02'!N24+'03'!N24+'04'!N24+'05 ACPE'!N24+'05'!N24+'06'!N24+'07'!N24+'08'!N24+'09'!N24+'10'!N24+'11'!N24+'12'!N24+'18'!N24+'20'!N24+'25'!N24</f>
        <v>4251.51</v>
      </c>
      <c r="N24" s="40">
        <f>'01'!O24+'02'!O24+'03'!O24+'04'!O24+'05 ACPE'!O24+'05'!O24+'06'!O24+'07'!O24+'08'!O24+'09'!O24+'10'!O24+'11'!O24+'12'!O24+'18'!O24+'20'!O24+'25'!O24</f>
        <v>9</v>
      </c>
      <c r="O24" s="40">
        <f>'01'!P24+'02'!P24+'03'!P24+'04'!P24+'05 ACPE'!P24+'05'!P24+'06'!P24+'07'!P24+'08'!P24+'09'!P24+'10'!P24+'11'!P24+'12'!P24+'18'!P24+'20'!P24+'25'!P24</f>
        <v>3393.78</v>
      </c>
      <c r="P24" s="5">
        <f>'01'!Q24+'02'!Q24+'03'!Q24+'04'!Q24+'05 ACPE'!Q24+'05'!Q24+'06'!Q24+'07'!Q24+'08'!Q24+'09'!Q24+'10'!Q24+'11'!Q24+'12'!Q24+'18'!Q24+'20'!Q24+'25'!Q24</f>
        <v>15</v>
      </c>
      <c r="Q24" s="5">
        <f>'01'!R24+'02'!R24+'03'!R24+'04'!R24+'05 ACPE'!R24+'05'!R24+'06'!R24+'07'!R24+'08'!R24+'09'!R24+'10'!R24+'11'!R24+'12'!R24+'18'!R24+'20'!R24+'25'!R24</f>
        <v>4556.3900000000003</v>
      </c>
      <c r="R24" s="40">
        <f>'01'!S24+'02'!S24+'03'!S24+'04'!S24+'05 ACPE'!S24+'05'!S24+'06'!S24+'07'!S24+'08'!S24+'09'!S24+'10'!S24+'11'!S24+'12'!S24+'18'!S24+'20'!S24+'25'!S24</f>
        <v>12</v>
      </c>
      <c r="S24" s="40">
        <f>'01'!T24+'02'!T24+'03'!T24+'04'!T24+'05 ACPE'!T24+'05'!T24+'06'!T24+'07'!T24+'08'!T24+'09'!T24+'10'!T24+'11'!T24+'12'!T24+'18'!T24+'20'!T24+'25'!T24</f>
        <v>4976.8500000000004</v>
      </c>
      <c r="T24" s="5">
        <f>'01'!U24+'02'!U24+'03'!U24+'04'!U24+'05 ACPE'!U24+'05'!U24+'06'!U24+'07'!U24+'08'!U24+'09'!U24+'10'!U24+'11'!U24+'12'!U24+'18'!U24+'20'!U24+'25'!U24</f>
        <v>7</v>
      </c>
      <c r="U24" s="5">
        <f>'01'!V24+'02'!V24+'03'!V24+'04'!V24+'05 ACPE'!V24+'05'!V24+'06'!V24+'07'!V24+'08'!V24+'09'!V24+'10'!V24+'11'!V24+'12'!V24+'18'!V24+'20'!V24+'25'!V24</f>
        <v>7185.48</v>
      </c>
      <c r="V24" s="40">
        <f>'01'!W24+'02'!W24+'03'!W24+'04'!W24+'05 ACPE'!W24+'05'!W24+'06'!W24+'07'!W24+'08'!W24+'09'!W24+'10'!W24+'11'!W24+'12'!W24+'18'!W24+'20'!W24+'25'!W24</f>
        <v>3</v>
      </c>
      <c r="W24" s="40">
        <f>'01'!X24+'02'!X24+'03'!X24+'04'!X24+'05 ACPE'!X24+'05'!X24+'06'!X24+'07'!X24+'08'!X24+'09'!X24+'10'!X24+'11'!X24+'12'!X24+'18'!X24+'20'!X24+'25'!X24</f>
        <v>285.51</v>
      </c>
      <c r="X24" s="5">
        <f>'01'!Y24+'02'!Y24+'03'!Y24+'04'!Y24+'05 ACPE'!Y24+'05'!Y24+'06'!Y24+'07'!Y24+'08'!Y24+'09'!Y24+'10'!Y24+'11'!Y24+'12'!Y24+'18'!Y24+'20'!Y24+'25'!Y24</f>
        <v>17</v>
      </c>
      <c r="Y24" s="5">
        <f>'01'!Z24+'02'!Z24+'03'!Z24+'04'!Z24+'05 ACPE'!Z24+'05'!Z24+'06'!Z24+'07'!Z24+'08'!Z24+'09'!Z24+'10'!Z24+'11'!Z24+'12'!Z24+'18'!Z24+'20'!Z24+'25'!Z24</f>
        <v>3781.81</v>
      </c>
      <c r="Z24" s="50">
        <f t="shared" si="8"/>
        <v>132</v>
      </c>
      <c r="AA24" s="50">
        <f t="shared" si="8"/>
        <v>41497.279999999992</v>
      </c>
    </row>
    <row r="25" spans="1:29" ht="13.5" thickBot="1" x14ac:dyDescent="0.25">
      <c r="A25" s="33" t="s">
        <v>78</v>
      </c>
      <c r="B25" s="44">
        <f t="shared" ref="B25:AA25" si="9">SUM(B19:B24)</f>
        <v>158</v>
      </c>
      <c r="C25" s="45">
        <f t="shared" si="9"/>
        <v>70055.64</v>
      </c>
      <c r="D25" s="65">
        <f t="shared" si="9"/>
        <v>258</v>
      </c>
      <c r="E25" s="114">
        <f t="shared" si="9"/>
        <v>71280.490000000005</v>
      </c>
      <c r="F25" s="44">
        <f t="shared" si="9"/>
        <v>275</v>
      </c>
      <c r="G25" s="45">
        <f t="shared" si="9"/>
        <v>74623.8</v>
      </c>
      <c r="H25" s="65">
        <f t="shared" si="9"/>
        <v>244</v>
      </c>
      <c r="I25" s="114">
        <f t="shared" si="9"/>
        <v>68921.399999999994</v>
      </c>
      <c r="J25" s="44">
        <f t="shared" si="9"/>
        <v>209</v>
      </c>
      <c r="K25" s="45">
        <f t="shared" si="9"/>
        <v>75000.429999999993</v>
      </c>
      <c r="L25" s="65">
        <f t="shared" si="9"/>
        <v>217</v>
      </c>
      <c r="M25" s="114">
        <f t="shared" si="9"/>
        <v>77441.509999999995</v>
      </c>
      <c r="N25" s="44">
        <f t="shared" si="9"/>
        <v>277</v>
      </c>
      <c r="O25" s="45">
        <f t="shared" si="9"/>
        <v>90405.119999999995</v>
      </c>
      <c r="P25" s="65">
        <f t="shared" si="9"/>
        <v>291</v>
      </c>
      <c r="Q25" s="114">
        <f t="shared" si="9"/>
        <v>93060.42</v>
      </c>
      <c r="R25" s="44">
        <f t="shared" si="9"/>
        <v>267</v>
      </c>
      <c r="S25" s="45">
        <f t="shared" si="9"/>
        <v>104490.38000000002</v>
      </c>
      <c r="T25" s="65">
        <f t="shared" si="9"/>
        <v>211</v>
      </c>
      <c r="U25" s="114">
        <f t="shared" si="9"/>
        <v>95003.599999999991</v>
      </c>
      <c r="V25" s="44">
        <f t="shared" si="9"/>
        <v>120</v>
      </c>
      <c r="W25" s="45">
        <f t="shared" si="9"/>
        <v>49431.22</v>
      </c>
      <c r="X25" s="65">
        <f t="shared" si="9"/>
        <v>144</v>
      </c>
      <c r="Y25" s="114">
        <f t="shared" si="9"/>
        <v>59752.32</v>
      </c>
      <c r="Z25" s="52">
        <f t="shared" si="9"/>
        <v>2671</v>
      </c>
      <c r="AA25" s="53">
        <f t="shared" si="9"/>
        <v>929466.33</v>
      </c>
    </row>
    <row r="26" spans="1:29" ht="13.5" thickTop="1" x14ac:dyDescent="0.2">
      <c r="A26" s="35"/>
      <c r="B26" s="40"/>
      <c r="C26" s="40"/>
      <c r="D26" s="5"/>
      <c r="E26" s="5"/>
      <c r="F26" s="40"/>
      <c r="G26" s="40"/>
      <c r="H26" s="5"/>
      <c r="I26" s="5"/>
      <c r="J26" s="40"/>
      <c r="K26" s="40"/>
      <c r="L26" s="5"/>
      <c r="M26" s="5"/>
      <c r="N26" s="40"/>
      <c r="O26" s="40"/>
      <c r="P26" s="5"/>
      <c r="Q26" s="5"/>
      <c r="R26" s="40"/>
      <c r="S26" s="40"/>
      <c r="T26" s="5"/>
      <c r="U26" s="5"/>
      <c r="V26" s="40"/>
      <c r="W26" s="40"/>
      <c r="X26" s="5"/>
      <c r="Y26" s="5"/>
      <c r="Z26" s="50"/>
      <c r="AA26" s="50"/>
    </row>
    <row r="27" spans="1:29" ht="12.75" customHeight="1" x14ac:dyDescent="0.2">
      <c r="A27" s="35" t="s">
        <v>101</v>
      </c>
      <c r="B27" s="43">
        <f t="shared" ref="B27:AA27" si="10">B16+B25</f>
        <v>3745</v>
      </c>
      <c r="C27" s="56">
        <f t="shared" si="10"/>
        <v>206698.87</v>
      </c>
      <c r="D27" s="36">
        <f t="shared" si="10"/>
        <v>3420</v>
      </c>
      <c r="E27" s="70">
        <f t="shared" si="10"/>
        <v>184689.86000000002</v>
      </c>
      <c r="F27" s="43">
        <f t="shared" si="10"/>
        <v>2948</v>
      </c>
      <c r="G27" s="56">
        <f t="shared" si="10"/>
        <v>175079.72999999998</v>
      </c>
      <c r="H27" s="36">
        <f t="shared" si="10"/>
        <v>2565</v>
      </c>
      <c r="I27" s="70">
        <f t="shared" si="10"/>
        <v>163107.29</v>
      </c>
      <c r="J27" s="43">
        <f t="shared" si="10"/>
        <v>2347</v>
      </c>
      <c r="K27" s="56">
        <f t="shared" si="10"/>
        <v>164368.22999999998</v>
      </c>
      <c r="L27" s="36">
        <f t="shared" si="10"/>
        <v>2004</v>
      </c>
      <c r="M27" s="70">
        <f t="shared" si="10"/>
        <v>138088.78</v>
      </c>
      <c r="N27" s="43">
        <f t="shared" si="10"/>
        <v>3174</v>
      </c>
      <c r="O27" s="56">
        <f t="shared" si="10"/>
        <v>193989.13999999998</v>
      </c>
      <c r="P27" s="36">
        <f t="shared" si="10"/>
        <v>2863</v>
      </c>
      <c r="Q27" s="70">
        <f t="shared" si="10"/>
        <v>177904.69</v>
      </c>
      <c r="R27" s="43">
        <f t="shared" si="10"/>
        <v>3279</v>
      </c>
      <c r="S27" s="56">
        <f t="shared" si="10"/>
        <v>210585.08000000002</v>
      </c>
      <c r="T27" s="36">
        <f t="shared" si="10"/>
        <v>3415</v>
      </c>
      <c r="U27" s="70">
        <f t="shared" si="10"/>
        <v>200806.02000000002</v>
      </c>
      <c r="V27" s="43">
        <f t="shared" si="10"/>
        <v>2972</v>
      </c>
      <c r="W27" s="56">
        <f t="shared" si="10"/>
        <v>141599.26999999999</v>
      </c>
      <c r="X27" s="36">
        <f t="shared" si="10"/>
        <v>2798</v>
      </c>
      <c r="Y27" s="70">
        <f t="shared" si="10"/>
        <v>150119.82</v>
      </c>
      <c r="Z27" s="55">
        <f t="shared" si="10"/>
        <v>35530</v>
      </c>
      <c r="AA27" s="58">
        <f t="shared" si="10"/>
        <v>2107036.7800000003</v>
      </c>
    </row>
    <row r="28" spans="1:29" ht="12.75" customHeight="1" x14ac:dyDescent="0.2">
      <c r="A28" s="35"/>
      <c r="B28" s="43"/>
      <c r="C28" s="56"/>
      <c r="D28" s="36"/>
      <c r="E28" s="70"/>
      <c r="F28" s="43"/>
      <c r="G28" s="56"/>
      <c r="H28" s="36"/>
      <c r="I28" s="70"/>
      <c r="J28" s="43"/>
      <c r="K28" s="56"/>
      <c r="L28" s="36"/>
      <c r="M28" s="70"/>
      <c r="N28" s="43"/>
      <c r="O28" s="56"/>
      <c r="P28" s="36"/>
      <c r="Q28" s="70"/>
      <c r="R28" s="43"/>
      <c r="S28" s="56"/>
      <c r="T28" s="36"/>
      <c r="U28" s="70"/>
      <c r="V28" s="43"/>
      <c r="W28" s="56"/>
      <c r="X28" s="36"/>
      <c r="Y28" s="70"/>
      <c r="Z28" s="55"/>
      <c r="AA28" s="58"/>
    </row>
    <row r="29" spans="1:29" ht="13.5" customHeight="1" x14ac:dyDescent="0.2">
      <c r="A29" s="35" t="s">
        <v>80</v>
      </c>
      <c r="B29" s="88"/>
      <c r="C29" s="56">
        <f>'01'!D29+'02'!D29+'03'!D29+'04'!D29+'05 ACPE'!D29+'05'!D29+'06'!D29+'07'!D29+'08'!D29+'09'!D29+'10'!D29+'11'!D29+'12'!D29+'18'!D29+'20'!D29+'25'!D29</f>
        <v>2120263.13</v>
      </c>
      <c r="D29" s="89"/>
      <c r="E29" s="70">
        <f>'01'!F29+'02'!F29+'03'!F29+'04'!F29+'05 ACPE'!F29+'05'!F29+'06'!F29+'07'!F29+'08'!F29+'09'!F29+'10'!F29+'11'!F29+'12'!F29+'18'!F29+'20'!F29+'25'!F29</f>
        <v>2087649.04</v>
      </c>
      <c r="F29" s="84"/>
      <c r="G29" s="56">
        <f>'01'!H29+'02'!H29+'03'!H29+'04'!H29+'05 ACPE'!H29+'05'!H29+'06'!H29+'07'!H29+'08'!H29+'09'!H29+'10'!H29+'11'!H29+'12'!H29+'18'!H29+'20'!H29+'25'!H29</f>
        <v>1761670.48</v>
      </c>
      <c r="H29" s="86"/>
      <c r="I29" s="70">
        <f>'01'!J29+'02'!J29+'03'!J29+'04'!J29+'05 ACPE'!J29+'05'!J29+'06'!J29+'07'!J29+'08'!J29+'09'!J29+'10'!J29+'11'!J29+'12'!J29+'18'!J29+'20'!J29+'25'!J29</f>
        <v>1686205.3400000003</v>
      </c>
      <c r="J29" s="84"/>
      <c r="K29" s="56">
        <f>'01'!L29+'02'!L29+'03'!L29+'04'!L29+'05 ACPE'!L29+'05'!L29+'06'!L29+'07'!L29+'08'!L29+'09'!L29+'10'!L29+'11'!L29+'12'!L29+'18'!L29+'20'!L29+'25'!L29</f>
        <v>1312876.8900000001</v>
      </c>
      <c r="L29" s="86"/>
      <c r="M29" s="70">
        <f>'01'!N29+'02'!N29+'03'!N29+'04'!N29+'05 ACPE'!N29+'05'!N29+'06'!N29+'07'!N29+'08'!N29+'09'!N29+'10'!N29+'11'!N29+'12'!N29+'18'!N29+'20'!N29+'25'!N29</f>
        <v>1166599.53</v>
      </c>
      <c r="N29" s="84"/>
      <c r="O29" s="56">
        <f>'01'!P29+'02'!P29+'03'!P29+'04'!P29+'05 ACPE'!P29+'05'!P29+'06'!P29+'07'!P29+'08'!P29+'09'!P29+'10'!P29+'11'!P29+'12'!P29+'18'!P29+'20'!P29+'25'!P29</f>
        <v>1789162.9300000002</v>
      </c>
      <c r="P29" s="86"/>
      <c r="Q29" s="70">
        <f>'01'!R29+'02'!R29+'03'!R29+'04'!R29+'05 ACPE'!R29+'05'!R29+'06'!R29+'07'!R29+'08'!R29+'09'!R29+'10'!R29+'11'!R29+'12'!R29+'18'!R29+'20'!R29+'25'!R29</f>
        <v>1644821.27</v>
      </c>
      <c r="R29" s="84"/>
      <c r="S29" s="56">
        <f>'01'!T29+'02'!T29+'03'!T29+'04'!T29+'05 ACPE'!T29+'05'!T29+'06'!T29+'07'!T29+'08'!T29+'09'!T29+'10'!T29+'11'!T29+'12'!T29+'18'!T29+'20'!T29+'25'!T29</f>
        <v>1941451.3900000001</v>
      </c>
      <c r="T29" s="86"/>
      <c r="U29" s="70">
        <f>'01'!V29+'02'!V29+'03'!V29+'04'!V29+'05 ACPE'!V29+'05'!V29+'06'!V29+'07'!V29+'08'!V29+'09'!V29+'10'!V29+'11'!V29+'12'!V29+'18'!V29+'20'!V29+'25'!V29</f>
        <v>2067603.85</v>
      </c>
      <c r="V29" s="84"/>
      <c r="W29" s="56">
        <f>'01'!X29+'02'!X29+'03'!X29+'04'!X29+'05 ACPE'!X29+'05'!X29+'06'!X29+'07'!X29+'08'!X29+'09'!X29+'10'!X29+'11'!X29+'12'!X29+'18'!X29+'20'!X29+'25'!X29</f>
        <v>1819847.1900000002</v>
      </c>
      <c r="X29" s="86"/>
      <c r="Y29" s="70">
        <f>'01'!Z29+'02'!Z29+'03'!Z29+'04'!Z29+'05 ACPE'!Z29+'05'!Z29+'06'!Z29+'07'!Z29+'08'!Z29+'09'!Z29+'10'!Z29+'11'!Z29+'12'!Z29+'18'!Z29+'20'!Z29+'25'!Z29</f>
        <v>1624204.8800000001</v>
      </c>
      <c r="Z29" s="85"/>
      <c r="AA29" s="85">
        <f>C29+E29+G29+I29+K29+M29+O29+Q29+S29+U29+W29+Y29</f>
        <v>21022355.920000002</v>
      </c>
      <c r="AB29" s="125"/>
      <c r="AC29" s="125"/>
    </row>
    <row r="30" spans="1:29" s="35" customFormat="1" ht="13.5" thickBot="1" x14ac:dyDescent="0.25">
      <c r="A30" s="103" t="s">
        <v>81</v>
      </c>
      <c r="B30" s="132"/>
      <c r="C30" s="142">
        <f>C27/C29</f>
        <v>9.748736705146592E-2</v>
      </c>
      <c r="D30" s="28"/>
      <c r="E30" s="105">
        <f>E27/E29</f>
        <v>8.8467868143200928E-2</v>
      </c>
      <c r="F30" s="132"/>
      <c r="G30" s="142">
        <f>G27/G29</f>
        <v>9.938279149685246E-2</v>
      </c>
      <c r="H30" s="28"/>
      <c r="I30" s="105">
        <f t="shared" ref="I30" si="11">I27/I29</f>
        <v>9.6730383975655046E-2</v>
      </c>
      <c r="J30" s="132"/>
      <c r="K30" s="142">
        <f t="shared" ref="K30" si="12">K27/K29</f>
        <v>0.12519698629168494</v>
      </c>
      <c r="L30" s="28"/>
      <c r="M30" s="105">
        <f t="shared" ref="M30" si="13">M27/M29</f>
        <v>0.11836862303553303</v>
      </c>
      <c r="N30" s="132"/>
      <c r="O30" s="142">
        <f t="shared" ref="O30" si="14">O27/O29</f>
        <v>0.10842452453449836</v>
      </c>
      <c r="P30" s="28"/>
      <c r="Q30" s="105">
        <f t="shared" ref="Q30" si="15">Q27/Q29</f>
        <v>0.10816049940793872</v>
      </c>
      <c r="R30" s="132"/>
      <c r="S30" s="142">
        <f t="shared" ref="S30" si="16">S27/S29</f>
        <v>0.10846786125301855</v>
      </c>
      <c r="T30" s="28"/>
      <c r="U30" s="105">
        <f t="shared" ref="U30" si="17">U27/U29</f>
        <v>9.7120161582210249E-2</v>
      </c>
      <c r="V30" s="132"/>
      <c r="W30" s="142">
        <f t="shared" ref="W30" si="18">W27/W29</f>
        <v>7.78083296103559E-2</v>
      </c>
      <c r="X30" s="28"/>
      <c r="Y30" s="105">
        <f t="shared" ref="Y30" si="19">Y27/Y29</f>
        <v>9.2426652479950674E-2</v>
      </c>
      <c r="Z30" s="119"/>
      <c r="AA30" s="120">
        <f>AA27/AA29</f>
        <v>0.10022838486886393</v>
      </c>
    </row>
    <row r="31" spans="1:29" ht="13.5" customHeight="1" thickTop="1" x14ac:dyDescent="0.2">
      <c r="B31" s="38"/>
      <c r="C31" s="38"/>
      <c r="F31" s="38"/>
      <c r="G31" s="38"/>
      <c r="J31" s="38"/>
      <c r="K31" s="38"/>
      <c r="N31" s="38"/>
      <c r="O31" s="38"/>
      <c r="R31" s="38"/>
      <c r="S31" s="38"/>
      <c r="V31" s="38"/>
      <c r="W31" s="38"/>
      <c r="Z31" s="48"/>
      <c r="AA31" s="48"/>
      <c r="AC31" s="125"/>
    </row>
    <row r="32" spans="1:29" x14ac:dyDescent="0.2">
      <c r="A32" s="21" t="s">
        <v>74</v>
      </c>
      <c r="B32" s="46"/>
      <c r="C32" s="46"/>
      <c r="D32" s="13"/>
      <c r="E32" s="13"/>
      <c r="F32" s="46"/>
      <c r="G32" s="46"/>
      <c r="H32" s="13"/>
      <c r="I32" s="13"/>
      <c r="J32" s="38"/>
      <c r="K32" s="38"/>
      <c r="N32" s="38"/>
      <c r="O32" s="38"/>
      <c r="R32" s="38"/>
      <c r="S32" s="38"/>
      <c r="V32" s="38"/>
      <c r="W32" s="38"/>
      <c r="Z32" s="48"/>
      <c r="AA32" s="48"/>
    </row>
    <row r="33" spans="1:29" x14ac:dyDescent="0.2">
      <c r="A33" s="75" t="s">
        <v>99</v>
      </c>
      <c r="B33" s="108">
        <f>'01'!C33+'02'!C33+'03'!C33+'04'!C33+'05 ACPE'!C33+'05'!C33+'06'!C33+'07'!C33+'08'!C33+'09'!C33+'10'!C33+'11'!C33+'12'!C33+'18'!C33+'20'!C33+'25'!C33</f>
        <v>726</v>
      </c>
      <c r="C33" s="108">
        <f>'01'!D33+'02'!D33+'03'!D33+'04'!D33+'05 ACPE'!D33+'05'!D33+'06'!D33+'07'!D33+'08'!D33+'09'!D33+'10'!D33+'11'!D33+'12'!D33+'18'!D33+'20'!D33+'25'!D33</f>
        <v>43516.060000000005</v>
      </c>
      <c r="D33" s="116">
        <f>'01'!E33+'02'!E33+'03'!E33+'04'!E33+'05 ACPE'!E33+'05'!E33+'06'!E33+'07'!E33+'08'!E33+'09'!E33+'10'!E33+'11'!E33+'12'!E33+'18'!E33+'20'!E33+'25'!E33</f>
        <v>1432</v>
      </c>
      <c r="E33" s="116">
        <f>'01'!F33+'02'!F33+'03'!F33+'04'!F33+'05 ACPE'!F33+'05'!F33+'06'!F33+'07'!F33+'08'!F33+'09'!F33+'10'!F33+'11'!F33+'12'!F33+'18'!F33+'20'!F33+'25'!F33</f>
        <v>58064.47</v>
      </c>
      <c r="F33" s="108">
        <f>'01'!G33+'02'!G33+'03'!G33+'04'!G33+'05 ACPE'!G33+'05'!G33+'06'!G33+'07'!G33+'08'!G33+'09'!G33+'10'!G33+'11'!G33+'12'!G33+'18'!G33+'20'!G33+'25'!G33</f>
        <v>1524</v>
      </c>
      <c r="G33" s="108">
        <f>'01'!H33+'02'!H33+'03'!H33+'04'!H33+'05 ACPE'!H33+'05'!H33+'06'!H33+'07'!H33+'08'!H33+'09'!H33+'10'!H33+'11'!H33+'12'!H33+'18'!H33+'20'!H33+'25'!H33</f>
        <v>56638.46</v>
      </c>
      <c r="H33" s="116">
        <f>'01'!I33+'02'!I33+'03'!I33+'04'!I33+'05 ACPE'!I33+'05'!I33+'06'!I33+'07'!I33+'08'!I33+'09'!I33+'10'!I33+'11'!I33+'12'!I33+'18'!I33+'20'!I33+'25'!I33</f>
        <v>2033</v>
      </c>
      <c r="I33" s="116">
        <f>'01'!J33+'02'!J33+'03'!J33+'04'!J33+'05 ACPE'!J33+'05'!J33+'06'!J33+'07'!J33+'08'!J33+'09'!J33+'10'!J33+'11'!J33+'12'!J33+'18'!J33+'20'!J33+'25'!J33</f>
        <v>81877.62000000001</v>
      </c>
      <c r="J33" s="108">
        <f>'01'!K33+'02'!K33+'03'!K33+'04'!K33+'05 ACPE'!K33+'05'!K33+'06'!K33+'07'!K33+'08'!K33+'09'!K33+'10'!K33+'11'!K33+'12'!K33+'18'!K33+'20'!K33+'25'!K33</f>
        <v>1687</v>
      </c>
      <c r="K33" s="108">
        <f>'01'!L33+'02'!L33+'03'!L33+'04'!L33+'05 ACPE'!L33+'05'!L33+'06'!L33+'07'!L33+'08'!L33+'09'!L33+'10'!L33+'11'!L33+'12'!L33+'18'!L33+'20'!L33+'25'!L33</f>
        <v>59638.78</v>
      </c>
      <c r="L33" s="116">
        <f>'01'!M33+'02'!M33+'03'!M33+'04'!M33+'05 ACPE'!M33+'05'!M33+'06'!M33+'07'!M33+'08'!M33+'09'!M33+'10'!M33+'11'!M33+'12'!M33+'18'!M33+'20'!M33+'25'!M33</f>
        <v>1421</v>
      </c>
      <c r="M33" s="116">
        <f>'01'!N33+'02'!N33+'03'!N33+'04'!N33+'05 ACPE'!N33+'05'!N33+'06'!N33+'07'!N33+'08'!N33+'09'!N33+'10'!N33+'11'!N33+'12'!N33+'18'!N33+'20'!N33+'25'!N33</f>
        <v>45263.24</v>
      </c>
      <c r="N33" s="108">
        <f>'01'!O33+'02'!O33+'03'!O33+'04'!O33+'05 ACPE'!O33+'05'!O33+'06'!O33+'07'!O33+'08'!O33+'09'!O33+'10'!O33+'11'!O33+'12'!O33+'18'!O33+'20'!O33+'25'!O33</f>
        <v>1777</v>
      </c>
      <c r="O33" s="108">
        <f>'01'!P33+'02'!P33+'03'!P33+'04'!P33+'05 ACPE'!P33+'05'!P33+'06'!P33+'07'!P33+'08'!P33+'09'!P33+'10'!P33+'11'!P33+'12'!P33+'18'!P33+'20'!P33+'25'!P33</f>
        <v>59400.310000000012</v>
      </c>
      <c r="P33" s="116">
        <f>'01'!Q33+'02'!Q33+'03'!Q33+'04'!Q33+'05 ACPE'!Q33+'05'!Q33+'06'!Q33+'07'!Q33+'08'!Q33+'09'!Q33+'10'!Q33+'11'!Q33+'12'!Q33+'18'!Q33+'20'!Q33+'25'!Q33</f>
        <v>1827</v>
      </c>
      <c r="Q33" s="116">
        <f>'01'!R33+'02'!R33+'03'!R33+'04'!R33+'05 ACPE'!R33+'05'!R33+'06'!R33+'07'!R33+'08'!R33+'09'!R33+'10'!R33+'11'!R33+'12'!R33+'18'!R33+'20'!R33+'25'!R33</f>
        <v>54725.760000000002</v>
      </c>
      <c r="R33" s="108">
        <f>'01'!S33+'02'!S33+'03'!S33+'04'!S33+'05 ACPE'!S33+'05'!S33+'06'!S33+'07'!S33+'08'!S33+'09'!S33+'10'!S33+'11'!S33+'12'!S33+'18'!S33+'20'!S33+'25'!S33</f>
        <v>1976</v>
      </c>
      <c r="S33" s="108">
        <f>'01'!T33+'02'!T33+'03'!T33+'04'!T33+'05 ACPE'!T33+'05'!T33+'06'!T33+'07'!T33+'08'!T33+'09'!T33+'10'!T33+'11'!T33+'12'!T33+'18'!T33+'20'!T33+'25'!T33</f>
        <v>63358.51</v>
      </c>
      <c r="T33" s="116">
        <f>'01'!U33+'02'!U33+'03'!U33+'04'!U33+'05 ACPE'!U33+'05'!U33+'06'!U33+'07'!U33+'08'!U33+'09'!U33+'10'!U33+'11'!U33+'12'!U33+'18'!U33+'20'!U33+'25'!U33</f>
        <v>2031</v>
      </c>
      <c r="U33" s="116">
        <f>'01'!V33+'02'!V33+'03'!V33+'04'!V33+'05 ACPE'!V33+'05'!V33+'06'!V33+'07'!V33+'08'!V33+'09'!V33+'10'!V33+'11'!V33+'12'!V33+'18'!V33+'20'!V33+'25'!V33</f>
        <v>69980.92</v>
      </c>
      <c r="V33" s="108">
        <f>'01'!W33+'02'!W33+'03'!W33+'04'!W33+'05 ACPE'!W33+'05'!W33+'06'!W33+'07'!W33+'08'!W33+'09'!W33+'10'!W33+'11'!W33+'12'!W33+'18'!W33+'20'!W33+'25'!W33</f>
        <v>1222</v>
      </c>
      <c r="W33" s="108">
        <f>'01'!X33+'02'!X33+'03'!X33+'04'!X33+'05 ACPE'!X33+'05'!X33+'06'!X33+'07'!X33+'08'!X33+'09'!X33+'10'!X33+'11'!X33+'12'!X33+'18'!X33+'20'!X33+'25'!X33</f>
        <v>48334.559999999998</v>
      </c>
      <c r="X33" s="116">
        <f>'01'!Y33+'02'!Y33+'03'!Y33+'04'!Y33+'05 ACPE'!Y33+'05'!Y33+'06'!Y33+'07'!Y33+'08'!Y33+'09'!Y33+'10'!Y33+'11'!Y33+'12'!Y33+'18'!Y33+'20'!Y33+'25'!Y33</f>
        <v>1529</v>
      </c>
      <c r="Y33" s="116">
        <f>'01'!Z33+'02'!Z33+'03'!Z33+'04'!Z33+'05 ACPE'!Z33+'05'!Z33+'06'!Z33+'07'!Z33+'08'!Z33+'09'!Z33+'10'!Z33+'11'!Z33+'12'!Z33+'18'!Z33+'20'!Z33+'25'!Z33</f>
        <v>63868.05</v>
      </c>
      <c r="Z33" s="48">
        <f t="shared" ref="Z33:Z34" si="20">B33+D33+F33+H33+J33+L33+N33+P33+R33+T33+V33+X33</f>
        <v>19185</v>
      </c>
      <c r="AA33" s="107">
        <f t="shared" ref="AA33:AA34" si="21">C33+E33+G33+I33+K33+M33+O33+Q33+S33+U33+W33+Y33</f>
        <v>704666.74</v>
      </c>
    </row>
    <row r="34" spans="1:29" x14ac:dyDescent="0.2">
      <c r="A34" s="75" t="s">
        <v>100</v>
      </c>
      <c r="B34" s="108">
        <f>'01'!C34+'02'!C34+'03'!C34+'04'!C34+'05 ACPE'!C34+'05'!C34+'06'!C34+'07'!C34+'08'!C34+'09'!C34+'10'!C34+'11'!C34+'12'!C34+'18'!C34+'20'!C34+'25'!C34</f>
        <v>1199</v>
      </c>
      <c r="C34" s="108">
        <f>'01'!D34+'02'!D34+'03'!D34+'04'!D34+'05 ACPE'!D34+'05'!D34+'06'!D34+'07'!D34+'08'!D34+'09'!D34+'10'!D34+'11'!D34+'12'!D34+'18'!D34+'20'!D34+'25'!D34</f>
        <v>67042.06</v>
      </c>
      <c r="D34" s="116">
        <f>'01'!E34+'02'!E34+'03'!E34+'04'!E34+'05 ACPE'!E34+'05'!E34+'06'!E34+'07'!E34+'08'!E34+'09'!E34+'10'!E34+'11'!E34+'12'!E34+'18'!E34+'20'!E34+'25'!E34</f>
        <v>1534</v>
      </c>
      <c r="E34" s="116">
        <f>'01'!F34+'02'!F34+'03'!F34+'04'!F34+'05 ACPE'!F34+'05'!F34+'06'!F34+'07'!F34+'08'!F34+'09'!F34+'10'!F34+'11'!F34+'12'!F34+'18'!F34+'20'!F34+'25'!F34</f>
        <v>70960.959999999977</v>
      </c>
      <c r="F34" s="108">
        <f>'01'!G34+'02'!G34+'03'!G34+'04'!G34+'05 ACPE'!G34+'05'!G34+'06'!G34+'07'!G34+'08'!G34+'09'!G34+'10'!G34+'11'!G34+'12'!G34+'18'!G34+'20'!G34+'25'!G34</f>
        <v>1453</v>
      </c>
      <c r="G34" s="108">
        <f>'01'!H34+'02'!H34+'03'!H34+'04'!H34+'05 ACPE'!H34+'05'!H34+'06'!H34+'07'!H34+'08'!H34+'09'!H34+'10'!H34+'11'!H34+'12'!H34+'18'!H34+'20'!H34+'25'!H34</f>
        <v>42939.45</v>
      </c>
      <c r="H34" s="116">
        <f>'01'!I34+'02'!I34+'03'!I34+'04'!I34+'05 ACPE'!I34+'05'!I34+'06'!I34+'07'!I34+'08'!I34+'09'!I34+'10'!I34+'11'!I34+'12'!I34+'18'!I34+'20'!I34+'25'!I34</f>
        <v>1689</v>
      </c>
      <c r="I34" s="116">
        <f>'01'!J34+'02'!J34+'03'!J34+'04'!J34+'05 ACPE'!J34+'05'!J34+'06'!J34+'07'!J34+'08'!J34+'09'!J34+'10'!J34+'11'!J34+'12'!J34+'18'!J34+'20'!J34+'25'!J34</f>
        <v>39665.620000000003</v>
      </c>
      <c r="J34" s="108">
        <f>'01'!K34+'02'!K34+'03'!K34+'04'!K34+'05 ACPE'!K34+'05'!K34+'06'!K34+'07'!K34+'08'!K34+'09'!K34+'10'!K34+'11'!K34+'12'!K34+'18'!K34+'20'!K34+'25'!K34</f>
        <v>1341</v>
      </c>
      <c r="K34" s="108">
        <f>'01'!L34+'02'!L34+'03'!L34+'04'!L34+'05 ACPE'!L34+'05'!L34+'06'!L34+'07'!L34+'08'!L34+'09'!L34+'10'!L34+'11'!L34+'12'!L34+'18'!L34+'20'!L34+'25'!L34</f>
        <v>25801.200000000001</v>
      </c>
      <c r="L34" s="116">
        <f>'01'!M34+'02'!M34+'03'!M34+'04'!M34+'05 ACPE'!M34+'05'!M34+'06'!M34+'07'!M34+'08'!M34+'09'!M34+'10'!M34+'11'!M34+'12'!M34+'18'!M34+'20'!M34+'25'!M34</f>
        <v>1283</v>
      </c>
      <c r="M34" s="116">
        <f>'01'!N34+'02'!N34+'03'!N34+'04'!N34+'05 ACPE'!N34+'05'!N34+'06'!N34+'07'!N34+'08'!N34+'09'!N34+'10'!N34+'11'!N34+'12'!N34+'18'!N34+'20'!N34+'25'!N34</f>
        <v>25267.58</v>
      </c>
      <c r="N34" s="108">
        <f>'01'!O34+'02'!O34+'03'!O34+'04'!O34+'05 ACPE'!O34+'05'!O34+'06'!O34+'07'!O34+'08'!O34+'09'!O34+'10'!O34+'11'!O34+'12'!O34+'18'!O34+'20'!O34+'25'!O34</f>
        <v>1367</v>
      </c>
      <c r="O34" s="108">
        <f>'01'!P34+'02'!P34+'03'!P34+'04'!P34+'05 ACPE'!P34+'05'!P34+'06'!P34+'07'!P34+'08'!P34+'09'!P34+'10'!P34+'11'!P34+'12'!P34+'18'!P34+'20'!P34+'25'!P34</f>
        <v>32516.530000000002</v>
      </c>
      <c r="P34" s="116">
        <f>'01'!Q34+'02'!Q34+'03'!Q34+'04'!Q34+'05 ACPE'!Q34+'05'!Q34+'06'!Q34+'07'!Q34+'08'!Q34+'09'!Q34+'10'!Q34+'11'!Q34+'12'!Q34+'18'!Q34+'20'!Q34+'25'!Q34</f>
        <v>1460</v>
      </c>
      <c r="Q34" s="116">
        <f>'01'!R34+'02'!R34+'03'!R34+'04'!R34+'05 ACPE'!R34+'05'!R34+'06'!R34+'07'!R34+'08'!R34+'09'!R34+'10'!R34+'11'!R34+'12'!R34+'18'!R34+'20'!R34+'25'!R34</f>
        <v>42990.959999999992</v>
      </c>
      <c r="R34" s="108">
        <f>'01'!S34+'02'!S34+'03'!S34+'04'!S34+'05 ACPE'!S34+'05'!S34+'06'!S34+'07'!S34+'08'!S34+'09'!S34+'10'!S34+'11'!S34+'12'!S34+'18'!S34+'20'!S34+'25'!S34</f>
        <v>1787</v>
      </c>
      <c r="S34" s="108">
        <f>'01'!T34+'02'!T34+'03'!T34+'04'!T34+'05 ACPE'!T34+'05'!T34+'06'!T34+'07'!T34+'08'!T34+'09'!T34+'10'!T34+'11'!T34+'12'!T34+'18'!T34+'20'!T34+'25'!T34</f>
        <v>39607.269999999997</v>
      </c>
      <c r="T34" s="116">
        <f>'01'!U34+'02'!U34+'03'!U34+'04'!U34+'05 ACPE'!U34+'05'!U34+'06'!U34+'07'!U34+'08'!U34+'09'!U34+'10'!U34+'11'!U34+'12'!U34+'18'!U34+'20'!U34+'25'!U34</f>
        <v>2089</v>
      </c>
      <c r="U34" s="116">
        <f>'01'!V34+'02'!V34+'03'!V34+'04'!V34+'05 ACPE'!V34+'05'!V34+'06'!V34+'07'!V34+'08'!V34+'09'!V34+'10'!V34+'11'!V34+'12'!V34+'18'!V34+'20'!V34+'25'!V34</f>
        <v>65532.259999999987</v>
      </c>
      <c r="V34" s="151">
        <f>'01'!W34+'02'!W34+'03'!W34+'04'!W34+'05 ACPE'!W34+'05'!W34+'06'!W34+'07'!W34+'08'!W34+'09'!W34+'10'!W34+'11'!W34+'12'!W34+'18'!W34+'20'!W34+'25'!W34</f>
        <v>1587</v>
      </c>
      <c r="W34" s="108">
        <f>'01'!X34+'02'!X34+'03'!X34+'04'!X34+'05 ACPE'!X34+'05'!X34+'06'!X34+'07'!X34+'08'!X34+'09'!X34+'10'!X34+'11'!X34+'12'!X34+'18'!X34+'20'!X34+'25'!X34</f>
        <v>33636.22</v>
      </c>
      <c r="X34" s="116">
        <f>'01'!Y34+'02'!Y34+'03'!Y34+'04'!Y34+'05 ACPE'!Y34+'05'!Y34+'06'!Y34+'07'!Y34+'08'!Y34+'09'!Y34+'10'!Y34+'11'!Y34+'12'!Y34+'18'!Y34+'20'!Y34+'25'!Y34</f>
        <v>1391</v>
      </c>
      <c r="Y34" s="116">
        <f>'01'!Z34+'02'!Z34+'03'!Z34+'04'!Z34+'05 ACPE'!Z34+'05'!Z34+'06'!Z34+'07'!Z34+'08'!Z34+'09'!Z34+'10'!Z34+'11'!Z34+'12'!Z34+'18'!Z34+'20'!Z34+'25'!Z34</f>
        <v>87355.169999999984</v>
      </c>
      <c r="Z34" s="48">
        <f t="shared" si="20"/>
        <v>18180</v>
      </c>
      <c r="AA34" s="107">
        <f t="shared" si="21"/>
        <v>573315.28</v>
      </c>
      <c r="AC34" s="116"/>
    </row>
    <row r="35" spans="1:29" s="21" customFormat="1" ht="13.5" thickBot="1" x14ac:dyDescent="0.25">
      <c r="A35" s="63" t="s">
        <v>75</v>
      </c>
      <c r="B35" s="44">
        <f>B33+B34</f>
        <v>1925</v>
      </c>
      <c r="C35" s="45">
        <f>C33+C34</f>
        <v>110558.12</v>
      </c>
      <c r="D35" s="44">
        <f t="shared" ref="D35:M35" si="22">D33+D34</f>
        <v>2966</v>
      </c>
      <c r="E35" s="45">
        <f t="shared" si="22"/>
        <v>129025.42999999998</v>
      </c>
      <c r="F35" s="44">
        <f t="shared" si="22"/>
        <v>2977</v>
      </c>
      <c r="G35" s="45">
        <f t="shared" si="22"/>
        <v>99577.91</v>
      </c>
      <c r="H35" s="44">
        <f t="shared" si="22"/>
        <v>3722</v>
      </c>
      <c r="I35" s="45">
        <f t="shared" si="22"/>
        <v>121543.24000000002</v>
      </c>
      <c r="J35" s="44">
        <f t="shared" si="22"/>
        <v>3028</v>
      </c>
      <c r="K35" s="45">
        <f t="shared" si="22"/>
        <v>85439.98</v>
      </c>
      <c r="L35" s="44">
        <f t="shared" si="22"/>
        <v>2704</v>
      </c>
      <c r="M35" s="45">
        <f t="shared" si="22"/>
        <v>70530.820000000007</v>
      </c>
      <c r="N35" s="44">
        <f t="shared" ref="N35:AA35" si="23">SUM(N33:N34)</f>
        <v>3144</v>
      </c>
      <c r="O35" s="45">
        <f t="shared" si="23"/>
        <v>91916.840000000011</v>
      </c>
      <c r="P35" s="65">
        <f t="shared" si="23"/>
        <v>3287</v>
      </c>
      <c r="Q35" s="114">
        <f t="shared" si="23"/>
        <v>97716.72</v>
      </c>
      <c r="R35" s="44">
        <f t="shared" si="23"/>
        <v>3763</v>
      </c>
      <c r="S35" s="45">
        <f t="shared" si="23"/>
        <v>102965.78</v>
      </c>
      <c r="T35" s="65">
        <f t="shared" si="23"/>
        <v>4120</v>
      </c>
      <c r="U35" s="114">
        <f t="shared" si="23"/>
        <v>135513.18</v>
      </c>
      <c r="V35" s="44">
        <f t="shared" si="23"/>
        <v>2809</v>
      </c>
      <c r="W35" s="45">
        <f t="shared" si="23"/>
        <v>81970.78</v>
      </c>
      <c r="X35" s="65">
        <f t="shared" si="23"/>
        <v>2920</v>
      </c>
      <c r="Y35" s="114">
        <f t="shared" si="23"/>
        <v>151223.21999999997</v>
      </c>
      <c r="Z35" s="52">
        <f t="shared" si="23"/>
        <v>37365</v>
      </c>
      <c r="AA35" s="53">
        <f t="shared" si="23"/>
        <v>1277982.02</v>
      </c>
    </row>
    <row r="36" spans="1:29" ht="13.5" thickTop="1" x14ac:dyDescent="0.2">
      <c r="A36" s="96"/>
      <c r="B36" s="97"/>
      <c r="C36" s="97"/>
      <c r="D36" s="97"/>
      <c r="E36" s="97"/>
      <c r="F36" s="13"/>
      <c r="G36" s="13"/>
      <c r="H36" s="97"/>
      <c r="I36" s="97"/>
      <c r="J36" s="98"/>
      <c r="K36" s="98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</row>
    <row r="37" spans="1:29" s="90" customFormat="1" ht="32.25" customHeight="1" x14ac:dyDescent="0.2">
      <c r="A37" s="99" t="s">
        <v>102</v>
      </c>
      <c r="B37" s="100"/>
      <c r="C37" s="101">
        <f>C16+C25+C35-C9</f>
        <v>248232.46</v>
      </c>
      <c r="D37" s="100"/>
      <c r="E37" s="101">
        <f>E16+E25+E35-E9</f>
        <v>244277.83999999997</v>
      </c>
      <c r="F37" s="100"/>
      <c r="G37" s="101">
        <f>G16+G25+G35-G9</f>
        <v>214051.77000000002</v>
      </c>
      <c r="H37" s="100"/>
      <c r="I37" s="101">
        <f>I16+I25+I35-I9</f>
        <v>221225.90000000002</v>
      </c>
      <c r="J37" s="100"/>
      <c r="K37" s="101">
        <f>K16+K25+K35-K9</f>
        <v>201116.22999999998</v>
      </c>
      <c r="L37" s="100"/>
      <c r="M37" s="101">
        <f>M16+M25+M35-M9</f>
        <v>163225.85</v>
      </c>
      <c r="N37" s="100"/>
      <c r="O37" s="101">
        <f>O16+O25+O35-O9</f>
        <v>223148.36</v>
      </c>
      <c r="P37" s="100"/>
      <c r="Q37" s="101">
        <f>Q16+Q25+Q35-Q9</f>
        <v>219896.31000000003</v>
      </c>
      <c r="R37" s="100"/>
      <c r="S37" s="101">
        <f>S16+S25+S35-S9</f>
        <v>245008.20999999996</v>
      </c>
      <c r="T37" s="100"/>
      <c r="U37" s="101">
        <f>U16+U25+U35-U9</f>
        <v>270313.43</v>
      </c>
      <c r="V37" s="100"/>
      <c r="W37" s="101">
        <f>W16+W25+W35-W9</f>
        <v>164566.22999999998</v>
      </c>
      <c r="X37" s="100"/>
      <c r="Y37" s="101">
        <f>Y16+Y25+Y35-Y9</f>
        <v>247814.24999999997</v>
      </c>
      <c r="Z37" s="100"/>
      <c r="AA37" s="101">
        <f>AA16+AA25+AA35-AA9</f>
        <v>2662876.8400000003</v>
      </c>
    </row>
    <row r="38" spans="1:29" x14ac:dyDescent="0.2">
      <c r="A38" s="15"/>
      <c r="B38" s="13"/>
      <c r="C38" s="13"/>
      <c r="D38" s="13"/>
      <c r="E38" s="13"/>
      <c r="F38" s="13"/>
      <c r="G38" s="13"/>
      <c r="H38" s="13"/>
      <c r="I38" s="13"/>
    </row>
    <row r="39" spans="1:29" x14ac:dyDescent="0.2">
      <c r="A39" s="15" t="s">
        <v>103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6"/>
    </row>
    <row r="40" spans="1:29" x14ac:dyDescent="0.2">
      <c r="A40" s="15" t="s">
        <v>105</v>
      </c>
    </row>
    <row r="50" spans="1:2" x14ac:dyDescent="0.2">
      <c r="A50" s="24"/>
      <c r="B50" s="24"/>
    </row>
    <row r="51" spans="1:2" x14ac:dyDescent="0.2">
      <c r="A51" s="29"/>
      <c r="B51" s="30"/>
    </row>
    <row r="52" spans="1:2" x14ac:dyDescent="0.2">
      <c r="A52" s="29"/>
      <c r="B52" s="30"/>
    </row>
    <row r="53" spans="1:2" x14ac:dyDescent="0.2">
      <c r="A53" s="29"/>
      <c r="B53" s="68"/>
    </row>
    <row r="54" spans="1:2" x14ac:dyDescent="0.2">
      <c r="A54" s="31"/>
      <c r="B54" s="5"/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paperSize="5" scale="64" orientation="landscape" r:id="rId1"/>
  <headerFooter scaleWithDoc="0">
    <oddFooter>&amp;L&amp;8&amp;Z&amp;F&amp;R&amp;8Prepared by Danielle Meier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45"/>
  <sheetViews>
    <sheetView zoomScaleNormal="100" workbookViewId="0">
      <pane xSplit="2" ySplit="3" topLeftCell="M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7109375" style="1" bestFit="1" customWidth="1"/>
    <col min="5" max="5" width="5.7109375" style="1" customWidth="1"/>
    <col min="6" max="6" width="8.140625" style="1" customWidth="1"/>
    <col min="7" max="7" width="5.7109375" style="1" customWidth="1"/>
    <col min="8" max="8" width="8.4257812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customWidth="1"/>
    <col min="15" max="15" width="6.28515625" style="1" customWidth="1"/>
    <col min="16" max="16" width="8.140625" style="1" customWidth="1"/>
    <col min="17" max="17" width="6.28515625" style="1" customWidth="1"/>
    <col min="18" max="18" width="8.140625" style="1" customWidth="1"/>
    <col min="19" max="19" width="6.140625" style="1" customWidth="1"/>
    <col min="20" max="20" width="8.140625" style="1" customWidth="1"/>
    <col min="21" max="21" width="5.28515625" style="1" customWidth="1"/>
    <col min="22" max="22" width="8.140625" style="1" customWidth="1"/>
    <col min="23" max="23" width="4.85546875" style="1" customWidth="1"/>
    <col min="24" max="24" width="8.140625" style="1" customWidth="1"/>
    <col min="25" max="25" width="6.140625" style="1" customWidth="1"/>
    <col min="26" max="26" width="8.140625" style="1" customWidth="1"/>
    <col min="27" max="27" width="6.28515625" style="3" customWidth="1"/>
    <col min="28" max="28" width="9.42578125" style="3" customWidth="1"/>
  </cols>
  <sheetData>
    <row r="1" spans="1:30" x14ac:dyDescent="0.2">
      <c r="A1" t="s">
        <v>115</v>
      </c>
    </row>
    <row r="2" spans="1:30" x14ac:dyDescent="0.2">
      <c r="A2" t="s">
        <v>21</v>
      </c>
    </row>
    <row r="3" spans="1:30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30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30" ht="15" x14ac:dyDescent="0.25">
      <c r="A5" s="25" t="s">
        <v>36</v>
      </c>
      <c r="B5" s="24"/>
      <c r="AA5" s="48"/>
      <c r="AB5" s="48"/>
    </row>
    <row r="6" spans="1:30" x14ac:dyDescent="0.2">
      <c r="B6" s="23" t="s">
        <v>110</v>
      </c>
      <c r="C6" s="8">
        <v>100</v>
      </c>
      <c r="E6" s="8">
        <v>107</v>
      </c>
      <c r="G6" s="8">
        <v>94</v>
      </c>
      <c r="I6" s="8">
        <v>103</v>
      </c>
      <c r="K6" s="8">
        <v>57</v>
      </c>
      <c r="M6" s="8">
        <v>56</v>
      </c>
      <c r="O6" s="8">
        <v>91</v>
      </c>
      <c r="Q6" s="8">
        <v>61</v>
      </c>
      <c r="S6" s="8">
        <v>107</v>
      </c>
      <c r="U6" s="8">
        <v>102</v>
      </c>
      <c r="W6" s="6">
        <v>127</v>
      </c>
      <c r="Y6" s="8">
        <v>86</v>
      </c>
      <c r="AA6" s="51">
        <f>C6+E6+G6+I6+K6+M6+O6+Q6+S6+U6+W6+Y6</f>
        <v>1091</v>
      </c>
      <c r="AB6" s="48"/>
    </row>
    <row r="7" spans="1:30" x14ac:dyDescent="0.2">
      <c r="B7" s="23" t="s">
        <v>112</v>
      </c>
      <c r="D7" s="4">
        <v>990.19</v>
      </c>
      <c r="F7" s="4">
        <v>987.2</v>
      </c>
      <c r="H7" s="4">
        <v>943.01</v>
      </c>
      <c r="J7" s="4">
        <v>899.92</v>
      </c>
      <c r="L7" s="4">
        <v>556.07000000000005</v>
      </c>
      <c r="N7" s="4">
        <v>557.41</v>
      </c>
      <c r="P7" s="4">
        <v>865.34</v>
      </c>
      <c r="R7" s="4">
        <v>569.19000000000005</v>
      </c>
      <c r="T7" s="4">
        <v>1073.43</v>
      </c>
      <c r="V7" s="4">
        <v>946.08</v>
      </c>
      <c r="X7" s="4">
        <v>1213.19</v>
      </c>
      <c r="Z7" s="4">
        <v>828.57</v>
      </c>
      <c r="AA7" s="50"/>
      <c r="AB7" s="50">
        <f>D7+F7+H7+J7+L7+N7+P7+R7+T7+V7+X7+Z7</f>
        <v>10429.6</v>
      </c>
    </row>
    <row r="8" spans="1:30" x14ac:dyDescent="0.2">
      <c r="B8" s="23" t="s">
        <v>113</v>
      </c>
      <c r="D8" s="6">
        <v>150</v>
      </c>
      <c r="F8" s="6">
        <v>160.5</v>
      </c>
      <c r="H8" s="6">
        <v>141</v>
      </c>
      <c r="J8" s="6">
        <v>154.5</v>
      </c>
      <c r="L8" s="6">
        <v>72.25</v>
      </c>
      <c r="N8" s="6">
        <v>70</v>
      </c>
      <c r="P8" s="6">
        <v>113.75</v>
      </c>
      <c r="R8" s="6">
        <v>76.25</v>
      </c>
      <c r="T8" s="6">
        <v>133.75</v>
      </c>
      <c r="V8" s="6">
        <v>127.5</v>
      </c>
      <c r="X8" s="6">
        <v>158.75</v>
      </c>
      <c r="Z8" s="6">
        <v>107.25</v>
      </c>
      <c r="AA8" s="48"/>
      <c r="AB8" s="51">
        <f>D8+F8+H8+J8+L8+N8+P8+R8+T8+V8+X8+Z8</f>
        <v>1465.5</v>
      </c>
    </row>
    <row r="9" spans="1:30" ht="13.5" thickBot="1" x14ac:dyDescent="0.25">
      <c r="A9" s="63" t="s">
        <v>38</v>
      </c>
      <c r="B9" s="131"/>
      <c r="C9" s="9"/>
      <c r="D9" s="59">
        <f>SUM(D7:D8)</f>
        <v>1140.19</v>
      </c>
      <c r="E9" s="9"/>
      <c r="F9" s="59">
        <f t="shared" ref="F9" si="0">SUM(F7:F8)</f>
        <v>1147.7</v>
      </c>
      <c r="G9" s="9"/>
      <c r="H9" s="59">
        <f t="shared" ref="H9" si="1">SUM(H7:H8)</f>
        <v>1084.01</v>
      </c>
      <c r="I9" s="9"/>
      <c r="J9" s="59">
        <f t="shared" ref="J9" si="2">SUM(J7:J8)</f>
        <v>1054.42</v>
      </c>
      <c r="K9" s="9"/>
      <c r="L9" s="59">
        <f t="shared" ref="L9" si="3">SUM(L7:L8)</f>
        <v>628.32000000000005</v>
      </c>
      <c r="M9" s="9"/>
      <c r="N9" s="59">
        <f t="shared" ref="N9" si="4">SUM(N7:N8)</f>
        <v>627.41</v>
      </c>
      <c r="O9" s="9"/>
      <c r="P9" s="59">
        <f t="shared" ref="P9" si="5">SUM(P7:P8)</f>
        <v>979.09</v>
      </c>
      <c r="Q9" s="9"/>
      <c r="R9" s="59">
        <f t="shared" ref="R9" si="6">SUM(R7:R8)</f>
        <v>645.44000000000005</v>
      </c>
      <c r="S9" s="9"/>
      <c r="T9" s="59">
        <f t="shared" ref="T9" si="7">SUM(T7:T8)</f>
        <v>1207.18</v>
      </c>
      <c r="U9" s="9"/>
      <c r="V9" s="59">
        <f t="shared" ref="V9" si="8">SUM(V7:V8)</f>
        <v>1073.58</v>
      </c>
      <c r="W9" s="9"/>
      <c r="X9" s="59">
        <f t="shared" ref="X9" si="9">SUM(X7:X8)</f>
        <v>1371.94</v>
      </c>
      <c r="Y9" s="9"/>
      <c r="Z9" s="59">
        <f t="shared" ref="Z9" si="10">SUM(Z7:Z8)</f>
        <v>935.82</v>
      </c>
      <c r="AA9" s="49"/>
      <c r="AB9" s="57">
        <f>SUM(AB7:AB8)</f>
        <v>11895.1</v>
      </c>
    </row>
    <row r="10" spans="1:30" ht="13.5" thickTop="1" x14ac:dyDescent="0.2">
      <c r="AA10" s="48"/>
      <c r="AB10" s="48"/>
    </row>
    <row r="11" spans="1:30" ht="15" x14ac:dyDescent="0.25">
      <c r="A11" s="25" t="s">
        <v>76</v>
      </c>
      <c r="B11" s="24"/>
      <c r="AA11" s="48"/>
      <c r="AB11" s="48"/>
    </row>
    <row r="12" spans="1:30" x14ac:dyDescent="0.2">
      <c r="A12" s="126"/>
      <c r="B12" s="23" t="s">
        <v>107</v>
      </c>
      <c r="C12" s="129">
        <v>57</v>
      </c>
      <c r="D12" s="129">
        <v>1499.3</v>
      </c>
      <c r="E12" s="129">
        <v>44</v>
      </c>
      <c r="F12" s="129">
        <v>993.06</v>
      </c>
      <c r="G12" s="129">
        <v>35</v>
      </c>
      <c r="H12" s="129">
        <v>890.29</v>
      </c>
      <c r="I12" s="129">
        <v>46</v>
      </c>
      <c r="J12" s="129">
        <v>1026.19</v>
      </c>
      <c r="K12" s="129">
        <v>26</v>
      </c>
      <c r="L12" s="129">
        <v>589.82000000000005</v>
      </c>
      <c r="M12" s="129">
        <v>22</v>
      </c>
      <c r="N12" s="129">
        <v>563.95000000000005</v>
      </c>
      <c r="O12" s="129">
        <v>49</v>
      </c>
      <c r="P12" s="129">
        <v>1132.8599999999999</v>
      </c>
      <c r="Q12" s="129">
        <v>35</v>
      </c>
      <c r="R12" s="129">
        <v>845.27</v>
      </c>
      <c r="S12" s="129">
        <v>51</v>
      </c>
      <c r="T12" s="129">
        <v>1258.75</v>
      </c>
      <c r="U12" s="129">
        <v>65</v>
      </c>
      <c r="V12" s="129">
        <v>1530.91</v>
      </c>
      <c r="W12" s="129">
        <v>76</v>
      </c>
      <c r="X12" s="129">
        <v>2187.98</v>
      </c>
      <c r="Y12" s="129">
        <v>53</v>
      </c>
      <c r="Z12" s="129">
        <v>1329.35</v>
      </c>
      <c r="AA12" s="50">
        <f t="shared" ref="AA12:AB15" si="11">C12+E12+G12+I12+K12+M12+O12+Q12+S12+U12+W12+Y12</f>
        <v>559</v>
      </c>
      <c r="AB12" s="50">
        <f t="shared" si="11"/>
        <v>13847.73</v>
      </c>
    </row>
    <row r="13" spans="1:30" x14ac:dyDescent="0.2">
      <c r="A13" s="19"/>
      <c r="B13" s="23" t="s">
        <v>108</v>
      </c>
      <c r="C13" s="129">
        <v>2</v>
      </c>
      <c r="D13" s="129">
        <v>26.34</v>
      </c>
      <c r="E13" s="129">
        <v>1</v>
      </c>
      <c r="F13" s="129">
        <v>19.16</v>
      </c>
      <c r="G13" s="129">
        <v>3</v>
      </c>
      <c r="H13" s="129">
        <v>31.16</v>
      </c>
      <c r="I13" s="129">
        <v>1</v>
      </c>
      <c r="J13" s="129">
        <v>72</v>
      </c>
      <c r="K13" s="129">
        <v>3</v>
      </c>
      <c r="L13" s="129">
        <v>60.03</v>
      </c>
      <c r="M13" s="129"/>
      <c r="N13" s="129"/>
      <c r="O13" s="129"/>
      <c r="P13" s="129"/>
      <c r="Q13" s="129">
        <v>1</v>
      </c>
      <c r="R13" s="129">
        <v>77.930000000000007</v>
      </c>
      <c r="S13" s="129">
        <v>2</v>
      </c>
      <c r="T13" s="129">
        <v>23.16</v>
      </c>
      <c r="U13" s="129">
        <v>2</v>
      </c>
      <c r="V13" s="129">
        <v>25.73</v>
      </c>
      <c r="W13" s="129">
        <v>1</v>
      </c>
      <c r="X13" s="129">
        <v>21.18</v>
      </c>
      <c r="Y13" s="129">
        <v>3</v>
      </c>
      <c r="Z13" s="129">
        <v>94.14</v>
      </c>
      <c r="AA13" s="50">
        <f t="shared" si="11"/>
        <v>19</v>
      </c>
      <c r="AB13" s="50">
        <f t="shared" si="11"/>
        <v>450.83000000000004</v>
      </c>
      <c r="AD13" s="1"/>
    </row>
    <row r="14" spans="1:30" x14ac:dyDescent="0.2">
      <c r="B14" s="18" t="s">
        <v>111</v>
      </c>
      <c r="C14" s="129">
        <v>4</v>
      </c>
      <c r="D14" s="129">
        <v>617.79999999999995</v>
      </c>
      <c r="E14" s="129">
        <v>1</v>
      </c>
      <c r="F14" s="129">
        <v>231.6</v>
      </c>
      <c r="G14" s="129">
        <v>4</v>
      </c>
      <c r="H14" s="129">
        <v>423.2</v>
      </c>
      <c r="I14" s="129">
        <v>7</v>
      </c>
      <c r="J14" s="129">
        <v>555.29</v>
      </c>
      <c r="K14" s="129">
        <v>-1</v>
      </c>
      <c r="L14" s="129">
        <v>-52.9</v>
      </c>
      <c r="M14" s="129">
        <v>2</v>
      </c>
      <c r="N14" s="129">
        <v>211.6</v>
      </c>
      <c r="O14" s="129"/>
      <c r="P14" s="129"/>
      <c r="Q14" s="129"/>
      <c r="R14" s="129"/>
      <c r="S14" s="129">
        <v>3</v>
      </c>
      <c r="T14" s="129">
        <v>364</v>
      </c>
      <c r="U14" s="129">
        <v>1</v>
      </c>
      <c r="V14" s="129">
        <v>342</v>
      </c>
      <c r="W14" s="129">
        <v>1</v>
      </c>
      <c r="X14" s="129">
        <v>420</v>
      </c>
      <c r="Y14" s="129">
        <v>2</v>
      </c>
      <c r="Z14" s="129">
        <v>116</v>
      </c>
      <c r="AA14" s="50">
        <f t="shared" si="11"/>
        <v>24</v>
      </c>
      <c r="AB14" s="50">
        <f t="shared" si="11"/>
        <v>3228.5899999999997</v>
      </c>
    </row>
    <row r="15" spans="1:30" s="29" customFormat="1" x14ac:dyDescent="0.2">
      <c r="A15" s="123"/>
      <c r="B15" s="124" t="s">
        <v>109</v>
      </c>
      <c r="C15" s="130">
        <v>1</v>
      </c>
      <c r="D15" s="130">
        <v>0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50">
        <f t="shared" si="11"/>
        <v>1</v>
      </c>
      <c r="AB15" s="50">
        <f t="shared" si="11"/>
        <v>0</v>
      </c>
    </row>
    <row r="16" spans="1:30" ht="13.5" thickBot="1" x14ac:dyDescent="0.25">
      <c r="A16" s="34" t="s">
        <v>79</v>
      </c>
      <c r="B16" s="34"/>
      <c r="C16" s="27">
        <f t="shared" ref="C16:AB16" si="12">SUM(C12:C15)</f>
        <v>64</v>
      </c>
      <c r="D16" s="59">
        <f t="shared" si="12"/>
        <v>2143.4399999999996</v>
      </c>
      <c r="E16" s="27">
        <f t="shared" si="12"/>
        <v>46</v>
      </c>
      <c r="F16" s="59">
        <f t="shared" si="12"/>
        <v>1243.82</v>
      </c>
      <c r="G16" s="27">
        <f t="shared" si="12"/>
        <v>42</v>
      </c>
      <c r="H16" s="59">
        <f t="shared" si="12"/>
        <v>1344.6499999999999</v>
      </c>
      <c r="I16" s="27">
        <f t="shared" si="12"/>
        <v>54</v>
      </c>
      <c r="J16" s="59">
        <f t="shared" si="12"/>
        <v>1653.48</v>
      </c>
      <c r="K16" s="27">
        <f t="shared" si="12"/>
        <v>28</v>
      </c>
      <c r="L16" s="59">
        <f t="shared" si="12"/>
        <v>596.95000000000005</v>
      </c>
      <c r="M16" s="27">
        <f t="shared" si="12"/>
        <v>24</v>
      </c>
      <c r="N16" s="59">
        <f t="shared" si="12"/>
        <v>775.55000000000007</v>
      </c>
      <c r="O16" s="27">
        <f t="shared" si="12"/>
        <v>49</v>
      </c>
      <c r="P16" s="59">
        <f t="shared" si="12"/>
        <v>1132.8599999999999</v>
      </c>
      <c r="Q16" s="27">
        <f t="shared" si="12"/>
        <v>36</v>
      </c>
      <c r="R16" s="59">
        <f t="shared" si="12"/>
        <v>923.2</v>
      </c>
      <c r="S16" s="27">
        <f t="shared" si="12"/>
        <v>56</v>
      </c>
      <c r="T16" s="59">
        <f t="shared" si="12"/>
        <v>1645.91</v>
      </c>
      <c r="U16" s="27">
        <f t="shared" si="12"/>
        <v>68</v>
      </c>
      <c r="V16" s="59">
        <f t="shared" si="12"/>
        <v>1898.64</v>
      </c>
      <c r="W16" s="27">
        <f t="shared" si="12"/>
        <v>78</v>
      </c>
      <c r="X16" s="59">
        <f t="shared" si="12"/>
        <v>2629.16</v>
      </c>
      <c r="Y16" s="27">
        <f t="shared" si="12"/>
        <v>58</v>
      </c>
      <c r="Z16" s="59">
        <f t="shared" si="12"/>
        <v>1539.49</v>
      </c>
      <c r="AA16" s="52">
        <f t="shared" si="12"/>
        <v>603</v>
      </c>
      <c r="AB16" s="53">
        <f t="shared" si="12"/>
        <v>17527.149999999998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0">
        <f t="shared" ref="AA19:AB21" si="13">C19+E19+G19+I19+K19+M19+O19+Q19+S19+U19+W19+Y19</f>
        <v>0</v>
      </c>
      <c r="AB19" s="50">
        <f t="shared" si="13"/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13"/>
        <v>0</v>
      </c>
      <c r="AB20" s="50">
        <f t="shared" si="1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13"/>
        <v>0</v>
      </c>
      <c r="AB21" s="50">
        <f t="shared" si="13"/>
        <v>0</v>
      </c>
    </row>
    <row r="22" spans="1:30" x14ac:dyDescent="0.2">
      <c r="B22" s="23" t="s">
        <v>44</v>
      </c>
      <c r="C22" s="4">
        <v>8</v>
      </c>
      <c r="D22" s="4">
        <v>3530.9</v>
      </c>
      <c r="E22" s="4">
        <v>3</v>
      </c>
      <c r="F22" s="4">
        <v>1409.9</v>
      </c>
      <c r="G22" s="4">
        <v>7</v>
      </c>
      <c r="H22" s="4">
        <v>2607.23</v>
      </c>
      <c r="I22" s="4">
        <v>4</v>
      </c>
      <c r="J22" s="4">
        <v>1630.3</v>
      </c>
      <c r="K22" s="4">
        <v>6</v>
      </c>
      <c r="L22" s="4">
        <v>2486.64</v>
      </c>
      <c r="M22" s="4">
        <v>7</v>
      </c>
      <c r="N22" s="4">
        <v>2778.09</v>
      </c>
      <c r="O22" s="4">
        <v>5</v>
      </c>
      <c r="P22" s="4">
        <v>2590.38</v>
      </c>
      <c r="Q22" s="4">
        <v>2</v>
      </c>
      <c r="R22" s="4">
        <v>756.9</v>
      </c>
      <c r="S22" s="4">
        <v>9</v>
      </c>
      <c r="T22" s="4">
        <v>3752.7</v>
      </c>
      <c r="U22" s="4">
        <v>4</v>
      </c>
      <c r="V22" s="4">
        <v>2645.33</v>
      </c>
      <c r="W22" s="4">
        <v>3</v>
      </c>
      <c r="X22" s="4">
        <v>1189.45</v>
      </c>
      <c r="Y22" s="4">
        <v>5</v>
      </c>
      <c r="Z22" s="4">
        <v>1919.06</v>
      </c>
      <c r="AA22" s="50">
        <f t="shared" ref="AA22:AA24" si="14">C22+E22+G22+I22+K22+M22+O22+Q22+S22+U22+W22+Y22</f>
        <v>63</v>
      </c>
      <c r="AB22" s="50">
        <f t="shared" ref="AB22:AB24" si="15">D22+F22+H22+J22+L22+N22+P22+R22+T22+V22+X22+Z22</f>
        <v>27296.880000000005</v>
      </c>
    </row>
    <row r="23" spans="1:30" x14ac:dyDescent="0.2">
      <c r="B23" s="23" t="s">
        <v>45</v>
      </c>
      <c r="C23" s="17"/>
      <c r="D23" s="17"/>
      <c r="E23" s="17">
        <v>1</v>
      </c>
      <c r="F23" s="17">
        <v>532.4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50">
        <f t="shared" si="14"/>
        <v>1</v>
      </c>
      <c r="AB23" s="50">
        <f t="shared" si="15"/>
        <v>532.4</v>
      </c>
    </row>
    <row r="24" spans="1:30" x14ac:dyDescent="0.2">
      <c r="B24" s="23" t="s">
        <v>46</v>
      </c>
      <c r="C24" s="8"/>
      <c r="D24" s="8"/>
      <c r="E24" s="8">
        <v>2</v>
      </c>
      <c r="F24" s="8">
        <v>2063</v>
      </c>
      <c r="G24" s="8">
        <v>1</v>
      </c>
      <c r="H24" s="8">
        <v>65.22</v>
      </c>
      <c r="I24" s="8"/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1</v>
      </c>
      <c r="Z24" s="4">
        <v>589.16999999999996</v>
      </c>
      <c r="AA24" s="50">
        <f t="shared" si="14"/>
        <v>4</v>
      </c>
      <c r="AB24" s="50">
        <f t="shared" si="15"/>
        <v>2717.39</v>
      </c>
    </row>
    <row r="25" spans="1:30" ht="13.5" thickBot="1" x14ac:dyDescent="0.25">
      <c r="A25" s="63" t="s">
        <v>47</v>
      </c>
      <c r="B25" s="63"/>
      <c r="C25" s="27">
        <f t="shared" ref="C25:AB25" si="16">SUM(C19:C24)</f>
        <v>8</v>
      </c>
      <c r="D25" s="59">
        <f t="shared" si="16"/>
        <v>3530.9</v>
      </c>
      <c r="E25" s="27">
        <f t="shared" si="16"/>
        <v>6</v>
      </c>
      <c r="F25" s="59">
        <f t="shared" si="16"/>
        <v>4005.3</v>
      </c>
      <c r="G25" s="27">
        <f t="shared" si="16"/>
        <v>8</v>
      </c>
      <c r="H25" s="59">
        <f t="shared" si="16"/>
        <v>2672.45</v>
      </c>
      <c r="I25" s="27">
        <f t="shared" si="16"/>
        <v>4</v>
      </c>
      <c r="J25" s="59">
        <f t="shared" si="16"/>
        <v>1630.3</v>
      </c>
      <c r="K25" s="64">
        <f t="shared" si="16"/>
        <v>6</v>
      </c>
      <c r="L25" s="72">
        <f t="shared" si="16"/>
        <v>2486.64</v>
      </c>
      <c r="M25" s="64">
        <f t="shared" si="16"/>
        <v>7</v>
      </c>
      <c r="N25" s="72">
        <f t="shared" si="16"/>
        <v>2778.09</v>
      </c>
      <c r="O25" s="64">
        <f t="shared" si="16"/>
        <v>5</v>
      </c>
      <c r="P25" s="72">
        <f t="shared" si="16"/>
        <v>2590.38</v>
      </c>
      <c r="Q25" s="64">
        <f t="shared" si="16"/>
        <v>2</v>
      </c>
      <c r="R25" s="72">
        <f t="shared" si="16"/>
        <v>756.9</v>
      </c>
      <c r="S25" s="64">
        <f t="shared" si="16"/>
        <v>9</v>
      </c>
      <c r="T25" s="72">
        <f t="shared" si="16"/>
        <v>3752.7</v>
      </c>
      <c r="U25" s="64">
        <f t="shared" si="16"/>
        <v>4</v>
      </c>
      <c r="V25" s="72">
        <f t="shared" si="16"/>
        <v>2645.33</v>
      </c>
      <c r="W25" s="64">
        <f t="shared" si="16"/>
        <v>3</v>
      </c>
      <c r="X25" s="72">
        <f t="shared" si="16"/>
        <v>1189.45</v>
      </c>
      <c r="Y25" s="64">
        <f t="shared" si="16"/>
        <v>6</v>
      </c>
      <c r="Z25" s="72">
        <f t="shared" si="16"/>
        <v>2508.23</v>
      </c>
      <c r="AA25" s="52">
        <f t="shared" si="16"/>
        <v>68</v>
      </c>
      <c r="AB25" s="53">
        <f t="shared" si="16"/>
        <v>30546.670000000006</v>
      </c>
    </row>
    <row r="26" spans="1:30" ht="13.5" thickTop="1" x14ac:dyDescent="0.2">
      <c r="AA26" s="48"/>
      <c r="AB26" s="48"/>
    </row>
    <row r="27" spans="1:30" x14ac:dyDescent="0.2">
      <c r="A27" s="24" t="s">
        <v>101</v>
      </c>
      <c r="C27" s="61">
        <f t="shared" ref="C27:AB27" si="17">C16+C25</f>
        <v>72</v>
      </c>
      <c r="D27" s="73">
        <f t="shared" si="17"/>
        <v>5674.34</v>
      </c>
      <c r="E27" s="61">
        <f t="shared" si="17"/>
        <v>52</v>
      </c>
      <c r="F27" s="73">
        <f t="shared" si="17"/>
        <v>5249.12</v>
      </c>
      <c r="G27" s="61">
        <f t="shared" si="17"/>
        <v>50</v>
      </c>
      <c r="H27" s="73">
        <f t="shared" si="17"/>
        <v>4017.0999999999995</v>
      </c>
      <c r="I27" s="61">
        <f t="shared" si="17"/>
        <v>58</v>
      </c>
      <c r="J27" s="73">
        <f t="shared" si="17"/>
        <v>3283.7799999999997</v>
      </c>
      <c r="K27" s="61">
        <f t="shared" si="17"/>
        <v>34</v>
      </c>
      <c r="L27" s="73">
        <f t="shared" si="17"/>
        <v>3083.59</v>
      </c>
      <c r="M27" s="61">
        <f t="shared" si="17"/>
        <v>31</v>
      </c>
      <c r="N27" s="73">
        <f t="shared" si="17"/>
        <v>3553.6400000000003</v>
      </c>
      <c r="O27" s="61">
        <f t="shared" si="17"/>
        <v>54</v>
      </c>
      <c r="P27" s="73">
        <f t="shared" si="17"/>
        <v>3723.24</v>
      </c>
      <c r="Q27" s="61">
        <f t="shared" si="17"/>
        <v>38</v>
      </c>
      <c r="R27" s="73">
        <f t="shared" si="17"/>
        <v>1680.1</v>
      </c>
      <c r="S27" s="61">
        <f t="shared" si="17"/>
        <v>65</v>
      </c>
      <c r="T27" s="73">
        <f t="shared" si="17"/>
        <v>5398.61</v>
      </c>
      <c r="U27" s="61">
        <f t="shared" si="17"/>
        <v>72</v>
      </c>
      <c r="V27" s="73">
        <f t="shared" si="17"/>
        <v>4543.97</v>
      </c>
      <c r="W27" s="61">
        <f t="shared" si="17"/>
        <v>81</v>
      </c>
      <c r="X27" s="73">
        <f t="shared" si="17"/>
        <v>3818.6099999999997</v>
      </c>
      <c r="Y27" s="61">
        <f t="shared" si="17"/>
        <v>64</v>
      </c>
      <c r="Z27" s="73">
        <f t="shared" si="17"/>
        <v>4047.7200000000003</v>
      </c>
      <c r="AA27" s="117">
        <f t="shared" si="17"/>
        <v>671</v>
      </c>
      <c r="AB27" s="118">
        <f t="shared" si="17"/>
        <v>48073.820000000007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3.5" customHeight="1" x14ac:dyDescent="0.2">
      <c r="A29" s="24" t="s">
        <v>80</v>
      </c>
      <c r="B29" s="60"/>
      <c r="C29" s="60"/>
      <c r="D29" s="87">
        <v>39726.730000000003</v>
      </c>
      <c r="E29" s="60"/>
      <c r="F29" s="87">
        <v>34514.9</v>
      </c>
      <c r="G29" s="60"/>
      <c r="H29" s="87">
        <v>42636.55</v>
      </c>
      <c r="I29" s="60"/>
      <c r="J29" s="87">
        <v>36585.300000000003</v>
      </c>
      <c r="K29" s="60"/>
      <c r="L29" s="87">
        <v>19087.52</v>
      </c>
      <c r="M29" s="60"/>
      <c r="N29" s="87">
        <v>18075.89</v>
      </c>
      <c r="O29" s="60"/>
      <c r="P29" s="87">
        <v>27505.31</v>
      </c>
      <c r="Q29" s="60"/>
      <c r="R29" s="87">
        <v>25141.279999999999</v>
      </c>
      <c r="S29" s="60"/>
      <c r="T29" s="87">
        <v>34252.050000000003</v>
      </c>
      <c r="U29" s="60"/>
      <c r="V29" s="87">
        <v>40246.35</v>
      </c>
      <c r="W29" s="60"/>
      <c r="X29" s="87">
        <v>56055.95</v>
      </c>
      <c r="Y29" s="60"/>
      <c r="Z29" s="87">
        <v>34648.080000000002</v>
      </c>
      <c r="AA29" s="85"/>
      <c r="AB29" s="58">
        <f>D29+F29+H29+J29+L29+N29+P29+R29+T29+V29+X29+Z29</f>
        <v>408475.91000000003</v>
      </c>
      <c r="AC29" s="102"/>
      <c r="AD29" s="102"/>
    </row>
    <row r="30" spans="1:30" ht="13.5" thickBot="1" x14ac:dyDescent="0.25">
      <c r="A30" s="34" t="s">
        <v>82</v>
      </c>
      <c r="B30" s="34"/>
      <c r="C30" s="27"/>
      <c r="D30" s="106">
        <f>D27/D29</f>
        <v>0.14283430828563035</v>
      </c>
      <c r="E30" s="27"/>
      <c r="F30" s="106">
        <f t="shared" ref="F30" si="18">F27/F29</f>
        <v>0.15208272369324552</v>
      </c>
      <c r="G30" s="27"/>
      <c r="H30" s="106">
        <f t="shared" ref="H30" si="19">H27/H29</f>
        <v>9.4217285404189582E-2</v>
      </c>
      <c r="I30" s="27"/>
      <c r="J30" s="106">
        <f t="shared" ref="J30" si="20">J27/J29</f>
        <v>8.9756814895600126E-2</v>
      </c>
      <c r="K30" s="27"/>
      <c r="L30" s="106">
        <f t="shared" ref="L30" si="21">L27/L29</f>
        <v>0.16155005993444932</v>
      </c>
      <c r="M30" s="27"/>
      <c r="N30" s="106">
        <f t="shared" ref="N30" si="22">N27/N29</f>
        <v>0.1965955756535363</v>
      </c>
      <c r="O30" s="27"/>
      <c r="P30" s="106">
        <f t="shared" ref="P30" si="23">P27/P29</f>
        <v>0.13536440781798131</v>
      </c>
      <c r="Q30" s="27"/>
      <c r="R30" s="106">
        <f t="shared" ref="R30" si="24">R27/R29</f>
        <v>6.6826350925648967E-2</v>
      </c>
      <c r="S30" s="27"/>
      <c r="T30" s="106">
        <f t="shared" ref="T30" si="25">T27/T29</f>
        <v>0.15761421579146356</v>
      </c>
      <c r="U30" s="27"/>
      <c r="V30" s="106">
        <f t="shared" ref="V30" si="26">V27/V29</f>
        <v>0.11290390308686379</v>
      </c>
      <c r="W30" s="27"/>
      <c r="X30" s="106">
        <f t="shared" ref="X30" si="27">X27/X29</f>
        <v>6.8121403704691469E-2</v>
      </c>
      <c r="Y30" s="27"/>
      <c r="Z30" s="106">
        <f t="shared" ref="Z30" si="28">Z27/Z29</f>
        <v>0.11682378937014692</v>
      </c>
      <c r="AA30" s="119"/>
      <c r="AB30" s="120">
        <f>AB27/AB29</f>
        <v>0.1176907103285479</v>
      </c>
    </row>
    <row r="31" spans="1:30" ht="13.5" customHeight="1" thickTop="1" x14ac:dyDescent="0.2">
      <c r="D31" s="10"/>
      <c r="F31" s="10"/>
      <c r="H31" s="10"/>
      <c r="J31" s="10"/>
      <c r="L31" s="10"/>
      <c r="N31" s="10"/>
      <c r="P31" s="10"/>
      <c r="R31" s="10"/>
      <c r="T31" s="10"/>
      <c r="V31" s="10"/>
      <c r="X31" s="10"/>
      <c r="Z31" s="10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15</v>
      </c>
      <c r="D33" s="17">
        <v>633.91</v>
      </c>
      <c r="E33" s="17">
        <v>41</v>
      </c>
      <c r="F33" s="17">
        <v>2097.6</v>
      </c>
      <c r="G33" s="17">
        <v>20</v>
      </c>
      <c r="H33" s="17">
        <v>923.78</v>
      </c>
      <c r="I33" s="17">
        <v>60</v>
      </c>
      <c r="J33" s="17">
        <v>2618.5500000000002</v>
      </c>
      <c r="K33" s="17">
        <v>20</v>
      </c>
      <c r="L33" s="17">
        <v>1834.67</v>
      </c>
      <c r="M33" s="17">
        <v>26</v>
      </c>
      <c r="N33" s="17">
        <v>1387.32</v>
      </c>
      <c r="O33" s="17">
        <v>33</v>
      </c>
      <c r="P33" s="111">
        <v>1603.45</v>
      </c>
      <c r="Q33" s="17">
        <v>23</v>
      </c>
      <c r="R33" s="111">
        <v>811.8</v>
      </c>
      <c r="S33" s="17">
        <v>24</v>
      </c>
      <c r="T33" s="111">
        <v>943.65</v>
      </c>
      <c r="U33" s="17">
        <v>29</v>
      </c>
      <c r="V33" s="111">
        <v>1536.6</v>
      </c>
      <c r="W33" s="17">
        <v>24</v>
      </c>
      <c r="X33" s="111">
        <v>1242.45</v>
      </c>
      <c r="Y33" s="17">
        <v>36</v>
      </c>
      <c r="Z33" s="111">
        <v>2472.41</v>
      </c>
      <c r="AA33" s="50">
        <f t="shared" ref="AA33:AA34" si="29">C33+E33+G33+I33+K33+M33+O33+Q33+S33+U33+W33+Y33</f>
        <v>351</v>
      </c>
      <c r="AB33" s="113">
        <f t="shared" ref="AB33:AB34" si="30">D33+F33+H33+J33+L33+N33+P33+R33+T33+V33+X33+Z33</f>
        <v>18106.190000000002</v>
      </c>
    </row>
    <row r="34" spans="1:32" x14ac:dyDescent="0.2">
      <c r="A34" s="29"/>
      <c r="B34" s="30" t="s">
        <v>41</v>
      </c>
      <c r="C34" s="95">
        <v>45</v>
      </c>
      <c r="D34" s="95">
        <v>2449.5700000000002</v>
      </c>
      <c r="E34" s="95">
        <v>48</v>
      </c>
      <c r="F34" s="95">
        <v>2535.52</v>
      </c>
      <c r="G34" s="95">
        <v>24</v>
      </c>
      <c r="H34" s="95">
        <v>680.15</v>
      </c>
      <c r="I34" s="95">
        <v>72</v>
      </c>
      <c r="J34" s="95">
        <v>882.86</v>
      </c>
      <c r="K34" s="95">
        <v>7</v>
      </c>
      <c r="L34" s="95">
        <v>232.39</v>
      </c>
      <c r="M34" s="95">
        <v>44</v>
      </c>
      <c r="N34" s="95">
        <v>1091.52</v>
      </c>
      <c r="O34" s="95">
        <v>39</v>
      </c>
      <c r="P34" s="112">
        <v>1175.45</v>
      </c>
      <c r="Q34" s="95">
        <v>54</v>
      </c>
      <c r="R34" s="112">
        <v>1450.61</v>
      </c>
      <c r="S34" s="95">
        <v>66</v>
      </c>
      <c r="T34" s="112">
        <v>1324.12</v>
      </c>
      <c r="U34" s="95">
        <v>70</v>
      </c>
      <c r="V34" s="112">
        <v>2151.65</v>
      </c>
      <c r="W34" s="95">
        <v>48</v>
      </c>
      <c r="X34" s="112">
        <v>1514.23</v>
      </c>
      <c r="Y34" s="95">
        <v>53</v>
      </c>
      <c r="Z34" s="112">
        <v>4422.67</v>
      </c>
      <c r="AA34" s="50">
        <f t="shared" si="29"/>
        <v>570</v>
      </c>
      <c r="AB34" s="113">
        <f t="shared" si="30"/>
        <v>19910.740000000002</v>
      </c>
    </row>
    <row r="35" spans="1:32" s="24" customFormat="1" ht="13.5" thickBot="1" x14ac:dyDescent="0.25">
      <c r="A35" s="63" t="s">
        <v>75</v>
      </c>
      <c r="B35" s="63"/>
      <c r="C35" s="65">
        <f t="shared" ref="C35:N35" si="31">C33+C34</f>
        <v>60</v>
      </c>
      <c r="D35" s="114">
        <f t="shared" si="31"/>
        <v>3083.48</v>
      </c>
      <c r="E35" s="65">
        <f t="shared" si="31"/>
        <v>89</v>
      </c>
      <c r="F35" s="114">
        <f t="shared" si="31"/>
        <v>4633.12</v>
      </c>
      <c r="G35" s="65">
        <f t="shared" si="31"/>
        <v>44</v>
      </c>
      <c r="H35" s="114">
        <f t="shared" si="31"/>
        <v>1603.9299999999998</v>
      </c>
      <c r="I35" s="65">
        <f t="shared" si="31"/>
        <v>132</v>
      </c>
      <c r="J35" s="114">
        <f t="shared" si="31"/>
        <v>3501.4100000000003</v>
      </c>
      <c r="K35" s="65">
        <f t="shared" si="31"/>
        <v>27</v>
      </c>
      <c r="L35" s="114">
        <f t="shared" si="31"/>
        <v>2067.06</v>
      </c>
      <c r="M35" s="65">
        <f t="shared" si="31"/>
        <v>70</v>
      </c>
      <c r="N35" s="114">
        <f t="shared" si="31"/>
        <v>2478.84</v>
      </c>
      <c r="O35" s="65">
        <f t="shared" ref="O35:AB35" si="32">SUM(O33:O34)</f>
        <v>72</v>
      </c>
      <c r="P35" s="114">
        <f t="shared" si="32"/>
        <v>2778.9</v>
      </c>
      <c r="Q35" s="65">
        <f t="shared" si="32"/>
        <v>77</v>
      </c>
      <c r="R35" s="114">
        <f t="shared" si="32"/>
        <v>2262.41</v>
      </c>
      <c r="S35" s="65">
        <f t="shared" si="32"/>
        <v>90</v>
      </c>
      <c r="T35" s="114">
        <f t="shared" si="32"/>
        <v>2267.77</v>
      </c>
      <c r="U35" s="65">
        <f t="shared" si="32"/>
        <v>99</v>
      </c>
      <c r="V35" s="114">
        <f t="shared" si="32"/>
        <v>3688.25</v>
      </c>
      <c r="W35" s="65">
        <f t="shared" si="32"/>
        <v>72</v>
      </c>
      <c r="X35" s="114">
        <f t="shared" si="32"/>
        <v>2756.6800000000003</v>
      </c>
      <c r="Y35" s="65">
        <f t="shared" si="32"/>
        <v>89</v>
      </c>
      <c r="Z35" s="114">
        <f t="shared" si="32"/>
        <v>6895.08</v>
      </c>
      <c r="AA35" s="52">
        <f t="shared" si="32"/>
        <v>921</v>
      </c>
      <c r="AB35" s="53">
        <f t="shared" si="32"/>
        <v>38016.930000000008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s="24" customFormat="1" ht="24" customHeight="1" thickTop="1" thickBot="1" x14ac:dyDescent="0.25">
      <c r="A37" s="127" t="s">
        <v>102</v>
      </c>
      <c r="B37" s="127"/>
      <c r="C37" s="133"/>
      <c r="D37" s="134">
        <f>D16+D25+D35-D9</f>
        <v>7617.6299999999992</v>
      </c>
      <c r="E37" s="133"/>
      <c r="F37" s="134">
        <f>F16+F25+F35-F9</f>
        <v>8734.5399999999991</v>
      </c>
      <c r="G37" s="133"/>
      <c r="H37" s="134">
        <f>H16+H25+H34-H9</f>
        <v>3613.2399999999989</v>
      </c>
      <c r="I37" s="133"/>
      <c r="J37" s="134">
        <f>J16+J25+J35-J9</f>
        <v>5730.77</v>
      </c>
      <c r="K37" s="133"/>
      <c r="L37" s="134">
        <f>L16+L25+L35-L9</f>
        <v>4522.33</v>
      </c>
      <c r="M37" s="133"/>
      <c r="N37" s="134">
        <f>N16+N25+N35-N9</f>
        <v>5405.0700000000006</v>
      </c>
      <c r="O37" s="133"/>
      <c r="P37" s="134">
        <f>P16+P25+P35-P9</f>
        <v>5523.0499999999993</v>
      </c>
      <c r="Q37" s="133"/>
      <c r="R37" s="134">
        <f>R16+R25+R35-R9</f>
        <v>3297.0699999999997</v>
      </c>
      <c r="S37" s="133"/>
      <c r="T37" s="134">
        <f>T16+T25+T35-T9</f>
        <v>6459.1999999999989</v>
      </c>
      <c r="U37" s="133"/>
      <c r="V37" s="134">
        <f>V16+V25+V35-V9</f>
        <v>7158.6400000000012</v>
      </c>
      <c r="W37" s="133"/>
      <c r="X37" s="134">
        <f>X16+X25+X35-X9</f>
        <v>5203.3500000000004</v>
      </c>
      <c r="Y37" s="133"/>
      <c r="Z37" s="134">
        <f>Z16+Z25+Z35-Z9</f>
        <v>10006.98</v>
      </c>
      <c r="AA37" s="133"/>
      <c r="AB37" s="134">
        <f>AB16+AB25+AB35-AB9</f>
        <v>74195.650000000009</v>
      </c>
      <c r="AF37" s="61"/>
    </row>
    <row r="38" spans="1:32" ht="13.5" thickTop="1" x14ac:dyDescent="0.2">
      <c r="A38" s="15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  <row r="45" spans="1:32" x14ac:dyDescent="0.2">
      <c r="B45" s="23"/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17" right="0.28999999999999998" top="1" bottom="1" header="0.5" footer="0.5"/>
  <pageSetup scale="58" orientation="landscape" r:id="rId1"/>
  <headerFooter alignWithMargins="0">
    <oddFooter>&amp;L&amp;F&amp;RPrepared by Kathy Adair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40"/>
  <sheetViews>
    <sheetView zoomScaleNormal="100" workbookViewId="0">
      <pane xSplit="2" ySplit="3" topLeftCell="M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8.140625" style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customWidth="1"/>
    <col min="15" max="15" width="6.28515625" style="1" customWidth="1"/>
    <col min="16" max="16" width="9.5703125" style="1" customWidth="1"/>
    <col min="17" max="17" width="6.28515625" style="1" customWidth="1"/>
    <col min="18" max="18" width="8.140625" style="1" customWidth="1"/>
    <col min="19" max="19" width="6.140625" style="1" customWidth="1"/>
    <col min="20" max="20" width="8.140625" style="1" customWidth="1"/>
    <col min="21" max="21" width="5.28515625" style="1" customWidth="1"/>
    <col min="22" max="22" width="9.140625" style="1" bestFit="1" customWidth="1"/>
    <col min="23" max="23" width="6.28515625" style="1" customWidth="1"/>
    <col min="24" max="24" width="8.140625" style="1" customWidth="1"/>
    <col min="25" max="25" width="6.140625" style="1" customWidth="1"/>
    <col min="26" max="26" width="8.140625" style="1" customWidth="1"/>
    <col min="27" max="27" width="6.28515625" style="1" customWidth="1"/>
    <col min="28" max="28" width="10.7109375" style="1" bestFit="1" customWidth="1"/>
  </cols>
  <sheetData>
    <row r="1" spans="1:30" x14ac:dyDescent="0.2">
      <c r="A1" t="s">
        <v>115</v>
      </c>
    </row>
    <row r="2" spans="1:30" x14ac:dyDescent="0.2">
      <c r="A2" t="s">
        <v>19</v>
      </c>
    </row>
    <row r="3" spans="1:30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30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30" ht="15" x14ac:dyDescent="0.25">
      <c r="A5" s="25" t="s">
        <v>36</v>
      </c>
      <c r="B5" s="24"/>
      <c r="AA5" s="48"/>
      <c r="AB5" s="48"/>
    </row>
    <row r="6" spans="1:30" ht="13.5" thickBot="1" x14ac:dyDescent="0.25">
      <c r="B6" s="23" t="s">
        <v>110</v>
      </c>
      <c r="C6" s="8">
        <v>240</v>
      </c>
      <c r="E6" s="8">
        <v>291</v>
      </c>
      <c r="G6" s="8">
        <v>232</v>
      </c>
      <c r="I6" s="8">
        <v>263</v>
      </c>
      <c r="K6" s="8">
        <v>230</v>
      </c>
      <c r="M6" s="8">
        <v>175</v>
      </c>
      <c r="O6" s="8">
        <v>264</v>
      </c>
      <c r="Q6" s="8">
        <v>203</v>
      </c>
      <c r="S6" s="8">
        <v>247</v>
      </c>
      <c r="U6" s="8">
        <v>271</v>
      </c>
      <c r="W6" s="6">
        <v>236</v>
      </c>
      <c r="Y6" s="8">
        <v>238</v>
      </c>
      <c r="AA6" s="49">
        <f>C6+E6+G6+I6+K6+M6+O6+Q6+S6+U6+W6+Y6</f>
        <v>2890</v>
      </c>
      <c r="AB6" s="48"/>
    </row>
    <row r="7" spans="1:30" ht="13.5" thickTop="1" x14ac:dyDescent="0.2">
      <c r="B7" s="23" t="s">
        <v>112</v>
      </c>
      <c r="D7" s="4">
        <v>2674.07</v>
      </c>
      <c r="F7" s="4">
        <v>3386.16</v>
      </c>
      <c r="H7" s="4">
        <v>2712.77</v>
      </c>
      <c r="J7" s="4">
        <v>2933.07</v>
      </c>
      <c r="L7" s="4">
        <v>2611.56</v>
      </c>
      <c r="N7" s="4">
        <v>2056.6</v>
      </c>
      <c r="P7" s="4">
        <v>2930.36</v>
      </c>
      <c r="R7" s="4">
        <v>2281.4299999999998</v>
      </c>
      <c r="T7" s="4">
        <v>2664.8</v>
      </c>
      <c r="V7" s="4">
        <v>3128.95</v>
      </c>
      <c r="X7" s="4">
        <v>2615.36</v>
      </c>
      <c r="Z7" s="4">
        <v>2692.55</v>
      </c>
      <c r="AA7" s="48"/>
      <c r="AB7" s="50">
        <f>D7+F7+H7+J7+L7+N7+P7+R7+T7+V7+X7+Z7</f>
        <v>32687.68</v>
      </c>
    </row>
    <row r="8" spans="1:30" x14ac:dyDescent="0.2">
      <c r="B8" s="23" t="s">
        <v>113</v>
      </c>
      <c r="D8" s="6">
        <v>360</v>
      </c>
      <c r="F8" s="6">
        <v>436.5</v>
      </c>
      <c r="H8" s="6">
        <v>348</v>
      </c>
      <c r="J8" s="6">
        <v>394.5</v>
      </c>
      <c r="L8" s="6">
        <v>290.25</v>
      </c>
      <c r="N8" s="6">
        <v>218.75</v>
      </c>
      <c r="P8" s="6">
        <v>330</v>
      </c>
      <c r="R8" s="6">
        <v>253.75</v>
      </c>
      <c r="T8" s="6">
        <v>308.75</v>
      </c>
      <c r="V8" s="6">
        <v>338.75</v>
      </c>
      <c r="X8" s="6">
        <v>295</v>
      </c>
      <c r="Z8" s="6">
        <v>297</v>
      </c>
      <c r="AA8" s="48"/>
      <c r="AB8" s="51">
        <f>D8+F8+H8+J8+L8+N8+P8+R8+T8+V8+X8+Z8</f>
        <v>3871.25</v>
      </c>
    </row>
    <row r="9" spans="1:30" ht="13.5" thickBot="1" x14ac:dyDescent="0.25">
      <c r="A9" s="63" t="s">
        <v>38</v>
      </c>
      <c r="B9" s="131"/>
      <c r="C9" s="9"/>
      <c r="D9" s="59">
        <f>SUM(D7:D8)</f>
        <v>3034.07</v>
      </c>
      <c r="E9" s="9"/>
      <c r="F9" s="59">
        <f>SUM(F7:F8)</f>
        <v>3822.66</v>
      </c>
      <c r="G9" s="9"/>
      <c r="H9" s="59">
        <f>SUM(H7:H8)</f>
        <v>3060.77</v>
      </c>
      <c r="I9" s="9"/>
      <c r="J9" s="59">
        <f>SUM(J7:J8)</f>
        <v>3327.57</v>
      </c>
      <c r="K9" s="9"/>
      <c r="L9" s="59">
        <f>SUM(L7:L8)</f>
        <v>2901.81</v>
      </c>
      <c r="M9" s="9"/>
      <c r="N9" s="59">
        <f>SUM(N7:N8)</f>
        <v>2275.35</v>
      </c>
      <c r="O9" s="9"/>
      <c r="P9" s="59">
        <f>SUM(P7:P8)</f>
        <v>3260.36</v>
      </c>
      <c r="Q9" s="9"/>
      <c r="R9" s="59">
        <f>SUM(R7:R8)</f>
        <v>2535.1799999999998</v>
      </c>
      <c r="S9" s="9"/>
      <c r="T9" s="59">
        <f>SUM(T7:T8)</f>
        <v>2973.55</v>
      </c>
      <c r="U9" s="9"/>
      <c r="V9" s="59">
        <f>SUM(V7:V8)</f>
        <v>3467.7</v>
      </c>
      <c r="W9" s="9"/>
      <c r="X9" s="59">
        <f>SUM(X7:X8)</f>
        <v>2910.36</v>
      </c>
      <c r="Y9" s="9"/>
      <c r="Z9" s="59">
        <f>SUM(Z7:Z8)</f>
        <v>2989.55</v>
      </c>
      <c r="AA9" s="49"/>
      <c r="AB9" s="57">
        <f>SUM(AB7:AB8)</f>
        <v>36558.93</v>
      </c>
    </row>
    <row r="10" spans="1:30" ht="13.5" thickTop="1" x14ac:dyDescent="0.2">
      <c r="AA10" s="48"/>
      <c r="AB10" s="48"/>
    </row>
    <row r="11" spans="1:30" ht="15" x14ac:dyDescent="0.25">
      <c r="A11" s="25" t="s">
        <v>76</v>
      </c>
      <c r="B11" s="24"/>
      <c r="AA11" s="48"/>
      <c r="AB11" s="48"/>
    </row>
    <row r="12" spans="1:30" x14ac:dyDescent="0.2">
      <c r="A12" s="126"/>
      <c r="B12" s="23" t="s">
        <v>107</v>
      </c>
      <c r="C12" s="129">
        <v>120</v>
      </c>
      <c r="D12" s="129">
        <v>3482.6</v>
      </c>
      <c r="E12" s="129">
        <v>108</v>
      </c>
      <c r="F12" s="129">
        <v>3154.38</v>
      </c>
      <c r="G12" s="129">
        <v>108</v>
      </c>
      <c r="H12" s="129">
        <v>2725.4</v>
      </c>
      <c r="I12" s="129">
        <v>90</v>
      </c>
      <c r="J12" s="129">
        <v>2534.29</v>
      </c>
      <c r="K12" s="129">
        <v>113</v>
      </c>
      <c r="L12" s="129">
        <v>2988.61</v>
      </c>
      <c r="M12" s="129">
        <v>56</v>
      </c>
      <c r="N12" s="129">
        <v>1263.29</v>
      </c>
      <c r="O12" s="129">
        <v>104</v>
      </c>
      <c r="P12" s="129">
        <v>2558.15</v>
      </c>
      <c r="Q12" s="129">
        <v>88</v>
      </c>
      <c r="R12" s="129">
        <v>2449.0300000000002</v>
      </c>
      <c r="S12" s="129">
        <v>98</v>
      </c>
      <c r="T12" s="129">
        <v>2752.98</v>
      </c>
      <c r="U12" s="129">
        <v>142</v>
      </c>
      <c r="V12" s="129">
        <v>3683.97</v>
      </c>
      <c r="W12" s="129">
        <v>102</v>
      </c>
      <c r="X12" s="129">
        <v>2795.05</v>
      </c>
      <c r="Y12" s="129">
        <v>98</v>
      </c>
      <c r="Z12" s="129">
        <v>2423.02</v>
      </c>
      <c r="AA12" s="50">
        <f t="shared" ref="AA12:AA15" si="0">C12+E12+G12+I12+K12+M12+O12+Q12+S12+U12+W12+Y12</f>
        <v>1227</v>
      </c>
      <c r="AB12" s="50">
        <f t="shared" ref="AB12:AB15" si="1">D12+F12+H12+J12+L12+N12+P12+R12+T12+V12+X12+Z12</f>
        <v>32810.769999999997</v>
      </c>
    </row>
    <row r="13" spans="1:30" x14ac:dyDescent="0.2">
      <c r="A13" s="19"/>
      <c r="B13" t="s">
        <v>108</v>
      </c>
      <c r="C13" s="129">
        <v>1</v>
      </c>
      <c r="D13" s="129">
        <v>29.16</v>
      </c>
      <c r="E13" s="129">
        <v>1</v>
      </c>
      <c r="F13" s="129">
        <v>119.52</v>
      </c>
      <c r="G13" s="129">
        <v>3</v>
      </c>
      <c r="H13" s="129">
        <v>564.86</v>
      </c>
      <c r="I13" s="129">
        <v>1</v>
      </c>
      <c r="J13" s="129">
        <v>4.5199999999999996</v>
      </c>
      <c r="K13" s="129">
        <v>1</v>
      </c>
      <c r="L13" s="129">
        <v>-91.38</v>
      </c>
      <c r="M13" s="129">
        <v>3</v>
      </c>
      <c r="N13" s="129">
        <v>113.98</v>
      </c>
      <c r="O13" s="129">
        <v>8</v>
      </c>
      <c r="P13" s="129">
        <v>355.9</v>
      </c>
      <c r="Q13" s="129">
        <v>5</v>
      </c>
      <c r="R13" s="129">
        <v>202.79</v>
      </c>
      <c r="S13" s="129"/>
      <c r="T13" s="129"/>
      <c r="U13" s="129">
        <v>3</v>
      </c>
      <c r="V13" s="129">
        <v>214.74</v>
      </c>
      <c r="W13" s="129"/>
      <c r="X13" s="129"/>
      <c r="Y13" s="129">
        <v>4</v>
      </c>
      <c r="Z13" s="129">
        <v>410.04</v>
      </c>
      <c r="AA13" s="50">
        <f t="shared" si="0"/>
        <v>30</v>
      </c>
      <c r="AB13" s="50">
        <f t="shared" si="1"/>
        <v>1924.1299999999999</v>
      </c>
    </row>
    <row r="14" spans="1:30" x14ac:dyDescent="0.2">
      <c r="B14" s="18" t="s">
        <v>111</v>
      </c>
      <c r="C14" s="129">
        <v>10</v>
      </c>
      <c r="D14" s="129">
        <v>1702.8</v>
      </c>
      <c r="E14" s="129">
        <v>23</v>
      </c>
      <c r="F14" s="129">
        <v>2312.8000000000002</v>
      </c>
      <c r="G14" s="129">
        <v>16</v>
      </c>
      <c r="H14" s="129">
        <v>1700.8</v>
      </c>
      <c r="I14" s="129">
        <v>25</v>
      </c>
      <c r="J14" s="129">
        <v>2976.2</v>
      </c>
      <c r="K14" s="129">
        <v>14</v>
      </c>
      <c r="L14" s="129">
        <v>1614.7</v>
      </c>
      <c r="M14" s="129">
        <v>5</v>
      </c>
      <c r="N14" s="129">
        <v>400.8</v>
      </c>
      <c r="O14" s="129">
        <v>12</v>
      </c>
      <c r="P14" s="129">
        <v>1636.6</v>
      </c>
      <c r="Q14" s="129">
        <v>6</v>
      </c>
      <c r="R14" s="129">
        <v>810.3</v>
      </c>
      <c r="S14" s="129">
        <v>24</v>
      </c>
      <c r="T14" s="129">
        <v>2449.6</v>
      </c>
      <c r="U14" s="129">
        <v>22</v>
      </c>
      <c r="V14" s="129">
        <v>2642.4</v>
      </c>
      <c r="W14" s="129">
        <v>17</v>
      </c>
      <c r="X14" s="129">
        <v>1530</v>
      </c>
      <c r="Y14" s="129">
        <v>25</v>
      </c>
      <c r="Z14" s="129">
        <v>3166</v>
      </c>
      <c r="AA14" s="50">
        <f t="shared" si="0"/>
        <v>199</v>
      </c>
      <c r="AB14" s="50">
        <f t="shared" si="1"/>
        <v>22943</v>
      </c>
    </row>
    <row r="15" spans="1:30" s="29" customFormat="1" x14ac:dyDescent="0.2">
      <c r="A15" s="123"/>
      <c r="B15" s="124" t="s">
        <v>109</v>
      </c>
      <c r="C15" s="130">
        <v>1</v>
      </c>
      <c r="D15" s="130">
        <v>0</v>
      </c>
      <c r="E15" s="130">
        <v>1</v>
      </c>
      <c r="F15" s="130">
        <v>100</v>
      </c>
      <c r="G15" s="130">
        <v>2</v>
      </c>
      <c r="H15" s="130">
        <v>0</v>
      </c>
      <c r="I15" s="130"/>
      <c r="J15" s="130"/>
      <c r="K15" s="130">
        <v>2</v>
      </c>
      <c r="L15" s="130">
        <v>32</v>
      </c>
      <c r="M15" s="130"/>
      <c r="N15" s="130"/>
      <c r="O15" s="130"/>
      <c r="P15" s="130"/>
      <c r="Q15" s="130">
        <v>1</v>
      </c>
      <c r="R15" s="130">
        <v>240</v>
      </c>
      <c r="S15" s="130"/>
      <c r="T15" s="130"/>
      <c r="U15" s="130">
        <v>3</v>
      </c>
      <c r="V15" s="130">
        <v>24</v>
      </c>
      <c r="W15" s="130">
        <v>2</v>
      </c>
      <c r="X15" s="130">
        <v>0</v>
      </c>
      <c r="Y15" s="130"/>
      <c r="Z15" s="130"/>
      <c r="AA15" s="50">
        <f t="shared" si="0"/>
        <v>12</v>
      </c>
      <c r="AB15" s="50">
        <f t="shared" si="1"/>
        <v>396</v>
      </c>
      <c r="AD15" s="147"/>
    </row>
    <row r="16" spans="1:30" ht="13.5" thickBot="1" x14ac:dyDescent="0.25">
      <c r="A16" s="34" t="s">
        <v>79</v>
      </c>
      <c r="B16" s="34"/>
      <c r="C16" s="27">
        <f t="shared" ref="C16:AB16" si="2">SUM(C12:C15)</f>
        <v>132</v>
      </c>
      <c r="D16" s="59">
        <f t="shared" si="2"/>
        <v>5214.5599999999995</v>
      </c>
      <c r="E16" s="27">
        <f t="shared" si="2"/>
        <v>133</v>
      </c>
      <c r="F16" s="59">
        <f t="shared" si="2"/>
        <v>5686.7000000000007</v>
      </c>
      <c r="G16" s="27">
        <f t="shared" si="2"/>
        <v>129</v>
      </c>
      <c r="H16" s="59">
        <f t="shared" si="2"/>
        <v>4991.0600000000004</v>
      </c>
      <c r="I16" s="27">
        <f t="shared" si="2"/>
        <v>116</v>
      </c>
      <c r="J16" s="59">
        <f t="shared" si="2"/>
        <v>5515.01</v>
      </c>
      <c r="K16" s="27">
        <f t="shared" si="2"/>
        <v>130</v>
      </c>
      <c r="L16" s="59">
        <f t="shared" si="2"/>
        <v>4543.93</v>
      </c>
      <c r="M16" s="27">
        <f t="shared" si="2"/>
        <v>64</v>
      </c>
      <c r="N16" s="59">
        <f t="shared" si="2"/>
        <v>1778.07</v>
      </c>
      <c r="O16" s="27">
        <f t="shared" si="2"/>
        <v>124</v>
      </c>
      <c r="P16" s="59">
        <f t="shared" si="2"/>
        <v>4550.6499999999996</v>
      </c>
      <c r="Q16" s="27">
        <f t="shared" si="2"/>
        <v>100</v>
      </c>
      <c r="R16" s="59">
        <f t="shared" si="2"/>
        <v>3702.12</v>
      </c>
      <c r="S16" s="27">
        <f t="shared" si="2"/>
        <v>122</v>
      </c>
      <c r="T16" s="59">
        <f t="shared" si="2"/>
        <v>5202.58</v>
      </c>
      <c r="U16" s="27">
        <f t="shared" si="2"/>
        <v>170</v>
      </c>
      <c r="V16" s="59">
        <f t="shared" si="2"/>
        <v>6565.1100000000006</v>
      </c>
      <c r="W16" s="27">
        <f t="shared" si="2"/>
        <v>121</v>
      </c>
      <c r="X16" s="59">
        <f t="shared" si="2"/>
        <v>4325.05</v>
      </c>
      <c r="Y16" s="27">
        <f t="shared" si="2"/>
        <v>127</v>
      </c>
      <c r="Z16" s="59">
        <f t="shared" si="2"/>
        <v>5999.0599999999995</v>
      </c>
      <c r="AA16" s="52">
        <f t="shared" si="2"/>
        <v>1468</v>
      </c>
      <c r="AB16" s="53">
        <f t="shared" si="2"/>
        <v>58073.899999999994</v>
      </c>
      <c r="AD16" s="146"/>
    </row>
    <row r="17" spans="1:31" ht="13.5" thickTop="1" x14ac:dyDescent="0.2">
      <c r="AA17" s="48"/>
      <c r="AB17" s="48"/>
      <c r="AD17" s="146"/>
      <c r="AE17" s="146"/>
    </row>
    <row r="18" spans="1:31" x14ac:dyDescent="0.2">
      <c r="A18" s="24" t="s">
        <v>77</v>
      </c>
      <c r="AA18" s="48"/>
      <c r="AB18" s="48"/>
    </row>
    <row r="19" spans="1:31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3">C19+E19+G19+I19+K19+M19+O19+Q19+S19+U19+W19+Y19</f>
        <v>0</v>
      </c>
      <c r="AB19" s="50">
        <f t="shared" ref="AB19:AB21" si="4">D19+F19+H19+J19+L19+N19+P19+R19+T19+V19+X19+Z19</f>
        <v>0</v>
      </c>
    </row>
    <row r="20" spans="1:31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>
        <v>55.75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3"/>
        <v>1</v>
      </c>
      <c r="AB20" s="50">
        <f t="shared" si="4"/>
        <v>55.75</v>
      </c>
    </row>
    <row r="21" spans="1:31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1</v>
      </c>
      <c r="X21" s="4">
        <v>948.1</v>
      </c>
      <c r="Y21" s="4"/>
      <c r="Z21" s="4"/>
      <c r="AA21" s="50">
        <f t="shared" si="3"/>
        <v>1</v>
      </c>
      <c r="AB21" s="50">
        <f t="shared" si="4"/>
        <v>948.1</v>
      </c>
      <c r="AD21" s="1"/>
    </row>
    <row r="22" spans="1:31" x14ac:dyDescent="0.2">
      <c r="B22" s="23" t="s">
        <v>44</v>
      </c>
      <c r="C22" s="17">
        <v>3</v>
      </c>
      <c r="D22" s="17">
        <v>915.9</v>
      </c>
      <c r="E22" s="17">
        <v>12</v>
      </c>
      <c r="F22" s="17">
        <v>4814.51</v>
      </c>
      <c r="G22" s="17">
        <v>13</v>
      </c>
      <c r="H22" s="17">
        <v>8426.01</v>
      </c>
      <c r="I22" s="17">
        <v>9</v>
      </c>
      <c r="J22" s="17">
        <v>4832.07</v>
      </c>
      <c r="K22" s="17">
        <v>13</v>
      </c>
      <c r="L22" s="17">
        <v>7625.5</v>
      </c>
      <c r="M22" s="17">
        <v>6</v>
      </c>
      <c r="N22" s="17">
        <v>2010.21</v>
      </c>
      <c r="O22" s="17">
        <v>12</v>
      </c>
      <c r="P22" s="17">
        <v>5337.7</v>
      </c>
      <c r="Q22" s="17">
        <v>11</v>
      </c>
      <c r="R22" s="17">
        <v>4917.88</v>
      </c>
      <c r="S22" s="17">
        <v>8</v>
      </c>
      <c r="T22" s="17">
        <v>3625.29</v>
      </c>
      <c r="U22" s="17">
        <v>7</v>
      </c>
      <c r="V22" s="17">
        <v>3555.85</v>
      </c>
      <c r="W22" s="17">
        <v>4</v>
      </c>
      <c r="X22" s="17">
        <v>1783.25</v>
      </c>
      <c r="Y22" s="17">
        <v>7</v>
      </c>
      <c r="Z22" s="17">
        <v>1834.79</v>
      </c>
      <c r="AA22" s="50">
        <f t="shared" ref="AA22:AA24" si="5">C22+E22+G22+I22+K22+M22+O22+Q22+S22+U22+W22+Y22</f>
        <v>105</v>
      </c>
      <c r="AB22" s="50">
        <f t="shared" ref="AB22:AB24" si="6">D22+F22+H22+J22+L22+N22+P22+R22+T22+V22+X22+Z22</f>
        <v>49678.959999999992</v>
      </c>
    </row>
    <row r="23" spans="1:31" x14ac:dyDescent="0.2">
      <c r="B23" s="23" t="s">
        <v>45</v>
      </c>
      <c r="C23" s="17">
        <v>1</v>
      </c>
      <c r="D23" s="17">
        <v>352.9</v>
      </c>
      <c r="E23" s="17">
        <v>5</v>
      </c>
      <c r="F23" s="17">
        <v>2167.35</v>
      </c>
      <c r="G23" s="17">
        <v>2</v>
      </c>
      <c r="H23" s="17">
        <v>517.86</v>
      </c>
      <c r="I23" s="17"/>
      <c r="J23" s="17"/>
      <c r="K23" s="17">
        <v>2</v>
      </c>
      <c r="L23" s="17">
        <v>695.19</v>
      </c>
      <c r="M23" s="17">
        <v>5</v>
      </c>
      <c r="N23" s="17">
        <v>1527.69</v>
      </c>
      <c r="O23" s="17">
        <v>4</v>
      </c>
      <c r="P23" s="17">
        <v>692.59</v>
      </c>
      <c r="Q23" s="17">
        <v>3</v>
      </c>
      <c r="R23" s="17">
        <v>1031.95</v>
      </c>
      <c r="S23" s="17">
        <v>4</v>
      </c>
      <c r="T23" s="17">
        <v>1961.27</v>
      </c>
      <c r="U23" s="17">
        <v>5</v>
      </c>
      <c r="V23" s="17">
        <v>1871.74</v>
      </c>
      <c r="W23" s="17">
        <v>3</v>
      </c>
      <c r="X23" s="17">
        <v>942.95</v>
      </c>
      <c r="Y23" s="17">
        <v>7</v>
      </c>
      <c r="Z23" s="17">
        <v>2753.33</v>
      </c>
      <c r="AA23" s="50">
        <f t="shared" si="5"/>
        <v>41</v>
      </c>
      <c r="AB23" s="50">
        <f t="shared" si="6"/>
        <v>14514.82</v>
      </c>
    </row>
    <row r="24" spans="1:31" x14ac:dyDescent="0.2">
      <c r="A24" s="29"/>
      <c r="B24" s="30" t="s">
        <v>46</v>
      </c>
      <c r="C24" s="8"/>
      <c r="D24" s="8"/>
      <c r="E24" s="8">
        <v>1</v>
      </c>
      <c r="F24" s="8">
        <v>935.61</v>
      </c>
      <c r="G24" s="8">
        <v>2</v>
      </c>
      <c r="H24" s="8">
        <v>258.83999999999997</v>
      </c>
      <c r="I24" s="8">
        <v>2</v>
      </c>
      <c r="J24" s="8">
        <v>1152.6400000000001</v>
      </c>
      <c r="K24" s="4"/>
      <c r="L24" s="4"/>
      <c r="M24" s="4"/>
      <c r="N24" s="4"/>
      <c r="O24" s="4"/>
      <c r="P24" s="4"/>
      <c r="Q24" s="4"/>
      <c r="R24" s="4"/>
      <c r="S24" s="4">
        <v>2</v>
      </c>
      <c r="T24" s="4">
        <v>966.33</v>
      </c>
      <c r="U24" s="4"/>
      <c r="V24" s="4"/>
      <c r="W24" s="4"/>
      <c r="X24" s="4"/>
      <c r="Y24" s="4">
        <v>2</v>
      </c>
      <c r="Z24" s="4">
        <v>1570.35</v>
      </c>
      <c r="AA24" s="50">
        <f t="shared" si="5"/>
        <v>9</v>
      </c>
      <c r="AB24" s="50">
        <f t="shared" si="6"/>
        <v>4883.7700000000004</v>
      </c>
    </row>
    <row r="25" spans="1:31" ht="13.5" thickBot="1" x14ac:dyDescent="0.25">
      <c r="A25" s="63" t="s">
        <v>42</v>
      </c>
      <c r="B25" s="63"/>
      <c r="C25" s="27">
        <f t="shared" ref="C25:AB25" si="7">SUM(C19:C24)</f>
        <v>4</v>
      </c>
      <c r="D25" s="59">
        <f t="shared" si="7"/>
        <v>1268.8</v>
      </c>
      <c r="E25" s="27">
        <f t="shared" si="7"/>
        <v>18</v>
      </c>
      <c r="F25" s="59">
        <f t="shared" si="7"/>
        <v>7917.47</v>
      </c>
      <c r="G25" s="27">
        <f t="shared" si="7"/>
        <v>17</v>
      </c>
      <c r="H25" s="59">
        <f t="shared" si="7"/>
        <v>9202.7100000000009</v>
      </c>
      <c r="I25" s="27">
        <f t="shared" si="7"/>
        <v>11</v>
      </c>
      <c r="J25" s="59">
        <f t="shared" si="7"/>
        <v>5984.71</v>
      </c>
      <c r="K25" s="64">
        <f t="shared" si="7"/>
        <v>15</v>
      </c>
      <c r="L25" s="72">
        <f t="shared" si="7"/>
        <v>8320.69</v>
      </c>
      <c r="M25" s="64">
        <f t="shared" si="7"/>
        <v>11</v>
      </c>
      <c r="N25" s="72">
        <f t="shared" si="7"/>
        <v>3537.9</v>
      </c>
      <c r="O25" s="64">
        <f t="shared" si="7"/>
        <v>17</v>
      </c>
      <c r="P25" s="72">
        <f t="shared" si="7"/>
        <v>6086.04</v>
      </c>
      <c r="Q25" s="64">
        <f t="shared" si="7"/>
        <v>14</v>
      </c>
      <c r="R25" s="72">
        <f t="shared" si="7"/>
        <v>5949.83</v>
      </c>
      <c r="S25" s="64">
        <f t="shared" si="7"/>
        <v>14</v>
      </c>
      <c r="T25" s="72">
        <f>SUM(T19:T24)</f>
        <v>6552.8899999999994</v>
      </c>
      <c r="U25" s="64">
        <f t="shared" si="7"/>
        <v>12</v>
      </c>
      <c r="V25" s="72">
        <f t="shared" si="7"/>
        <v>5427.59</v>
      </c>
      <c r="W25" s="64">
        <f t="shared" si="7"/>
        <v>8</v>
      </c>
      <c r="X25" s="72">
        <f t="shared" si="7"/>
        <v>3674.3</v>
      </c>
      <c r="Y25" s="64">
        <f t="shared" si="7"/>
        <v>16</v>
      </c>
      <c r="Z25" s="72">
        <f t="shared" si="7"/>
        <v>6158.4699999999993</v>
      </c>
      <c r="AA25" s="52">
        <f t="shared" si="7"/>
        <v>157</v>
      </c>
      <c r="AB25" s="53">
        <f t="shared" si="7"/>
        <v>70081.399999999994</v>
      </c>
    </row>
    <row r="26" spans="1:31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1" x14ac:dyDescent="0.2">
      <c r="A27" s="24" t="s">
        <v>101</v>
      </c>
      <c r="C27" s="61">
        <f t="shared" ref="C27:AB27" si="8">C16+C25</f>
        <v>136</v>
      </c>
      <c r="D27" s="73">
        <f t="shared" si="8"/>
        <v>6483.36</v>
      </c>
      <c r="E27" s="61">
        <f t="shared" si="8"/>
        <v>151</v>
      </c>
      <c r="F27" s="73">
        <f t="shared" si="8"/>
        <v>13604.170000000002</v>
      </c>
      <c r="G27" s="61">
        <f t="shared" si="8"/>
        <v>146</v>
      </c>
      <c r="H27" s="73">
        <f t="shared" si="8"/>
        <v>14193.77</v>
      </c>
      <c r="I27" s="61">
        <f t="shared" si="8"/>
        <v>127</v>
      </c>
      <c r="J27" s="73">
        <f t="shared" si="8"/>
        <v>11499.720000000001</v>
      </c>
      <c r="K27" s="61">
        <f t="shared" si="8"/>
        <v>145</v>
      </c>
      <c r="L27" s="73">
        <f t="shared" si="8"/>
        <v>12864.62</v>
      </c>
      <c r="M27" s="61">
        <f t="shared" si="8"/>
        <v>75</v>
      </c>
      <c r="N27" s="73">
        <f t="shared" si="8"/>
        <v>5315.97</v>
      </c>
      <c r="O27" s="61">
        <f t="shared" si="8"/>
        <v>141</v>
      </c>
      <c r="P27" s="73">
        <f t="shared" si="8"/>
        <v>10636.689999999999</v>
      </c>
      <c r="Q27" s="61">
        <f t="shared" si="8"/>
        <v>114</v>
      </c>
      <c r="R27" s="73">
        <f t="shared" si="8"/>
        <v>9651.9500000000007</v>
      </c>
      <c r="S27" s="61">
        <f t="shared" si="8"/>
        <v>136</v>
      </c>
      <c r="T27" s="73">
        <f t="shared" si="8"/>
        <v>11755.47</v>
      </c>
      <c r="U27" s="61">
        <f t="shared" si="8"/>
        <v>182</v>
      </c>
      <c r="V27" s="73">
        <f t="shared" si="8"/>
        <v>11992.7</v>
      </c>
      <c r="W27" s="61">
        <f t="shared" si="8"/>
        <v>129</v>
      </c>
      <c r="X27" s="73">
        <f t="shared" si="8"/>
        <v>7999.35</v>
      </c>
      <c r="Y27" s="61">
        <f t="shared" si="8"/>
        <v>143</v>
      </c>
      <c r="Z27" s="73">
        <f t="shared" si="8"/>
        <v>12157.529999999999</v>
      </c>
      <c r="AA27" s="117">
        <f t="shared" si="8"/>
        <v>1625</v>
      </c>
      <c r="AB27" s="118">
        <f t="shared" si="8"/>
        <v>128155.29999999999</v>
      </c>
    </row>
    <row r="28" spans="1:31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1" x14ac:dyDescent="0.2">
      <c r="A29" s="24" t="s">
        <v>80</v>
      </c>
      <c r="B29" s="60"/>
      <c r="C29" s="60"/>
      <c r="D29" s="87">
        <v>89391.97</v>
      </c>
      <c r="E29" s="60"/>
      <c r="F29" s="87">
        <v>95630.65</v>
      </c>
      <c r="G29" s="60"/>
      <c r="H29" s="87">
        <v>83199.259999999995</v>
      </c>
      <c r="I29" s="60"/>
      <c r="J29" s="87">
        <v>94668.91</v>
      </c>
      <c r="K29" s="60"/>
      <c r="L29" s="87">
        <v>84876.31</v>
      </c>
      <c r="M29" s="60"/>
      <c r="N29" s="87">
        <v>50666.54</v>
      </c>
      <c r="O29" s="60"/>
      <c r="P29" s="87">
        <v>85413.48</v>
      </c>
      <c r="Q29" s="60"/>
      <c r="R29" s="87">
        <v>65807.44</v>
      </c>
      <c r="S29" s="60"/>
      <c r="T29" s="87">
        <v>92302.19</v>
      </c>
      <c r="U29" s="60"/>
      <c r="V29" s="87">
        <v>123083.28</v>
      </c>
      <c r="W29" s="60"/>
      <c r="X29" s="87">
        <v>78936.789999999994</v>
      </c>
      <c r="Y29" s="60"/>
      <c r="Z29" s="87">
        <v>74216.59</v>
      </c>
      <c r="AA29" s="85"/>
      <c r="AB29" s="58">
        <f>D29+F29+H29+J29+L29+N29+P29+R29+T29+V29+X29+Z29</f>
        <v>1018193.41</v>
      </c>
      <c r="AD29" s="102"/>
    </row>
    <row r="30" spans="1:31" s="13" customFormat="1" ht="12.75" customHeight="1" thickBot="1" x14ac:dyDescent="0.25">
      <c r="A30" s="103" t="s">
        <v>82</v>
      </c>
      <c r="B30" s="104"/>
      <c r="C30" s="28"/>
      <c r="D30" s="105">
        <f>D27/D29</f>
        <v>7.2527319847632846E-2</v>
      </c>
      <c r="E30" s="28"/>
      <c r="F30" s="105">
        <f t="shared" ref="F30" si="9">F27/F29</f>
        <v>0.14225742479006473</v>
      </c>
      <c r="G30" s="28"/>
      <c r="H30" s="105">
        <f t="shared" ref="H30" si="10">H27/H29</f>
        <v>0.17059971446861427</v>
      </c>
      <c r="I30" s="28"/>
      <c r="J30" s="105">
        <f t="shared" ref="J30" si="11">J27/J29</f>
        <v>0.12147303692416023</v>
      </c>
      <c r="K30" s="28"/>
      <c r="L30" s="105">
        <f t="shared" ref="L30" si="12">L27/L29</f>
        <v>0.15156903027476101</v>
      </c>
      <c r="M30" s="28"/>
      <c r="N30" s="105">
        <f t="shared" ref="N30" si="13">N27/N29</f>
        <v>0.10492072282812287</v>
      </c>
      <c r="O30" s="28"/>
      <c r="P30" s="105">
        <f>P27/P29</f>
        <v>0.12453174838444704</v>
      </c>
      <c r="Q30" s="28"/>
      <c r="R30" s="105">
        <f t="shared" ref="R30" si="14">R27/R29</f>
        <v>0.14666958629601759</v>
      </c>
      <c r="S30" s="28"/>
      <c r="T30" s="105">
        <f t="shared" ref="T30" si="15">T27/T29</f>
        <v>0.12735851662891204</v>
      </c>
      <c r="U30" s="28"/>
      <c r="V30" s="105">
        <f t="shared" ref="V30" si="16">V27/V29</f>
        <v>9.7435654948421921E-2</v>
      </c>
      <c r="W30" s="28"/>
      <c r="X30" s="105">
        <f t="shared" ref="X30" si="17">X27/X29</f>
        <v>0.10133867870735561</v>
      </c>
      <c r="Y30" s="28"/>
      <c r="Z30" s="105">
        <f t="shared" ref="Z30" si="18">Z27/Z29</f>
        <v>0.16381148743158369</v>
      </c>
      <c r="AA30" s="119"/>
      <c r="AB30" s="120">
        <f>AB27/AB29</f>
        <v>0.12586537954512983</v>
      </c>
    </row>
    <row r="31" spans="1:31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1" ht="12.75" customHeight="1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99</v>
      </c>
      <c r="D33" s="17">
        <v>3874.52</v>
      </c>
      <c r="E33" s="17">
        <v>107</v>
      </c>
      <c r="F33" s="17">
        <v>3000.44</v>
      </c>
      <c r="G33" s="17">
        <v>128</v>
      </c>
      <c r="H33" s="17">
        <v>4189.68</v>
      </c>
      <c r="I33" s="17">
        <v>129</v>
      </c>
      <c r="J33" s="17">
        <v>4421.6000000000004</v>
      </c>
      <c r="K33" s="17">
        <v>153</v>
      </c>
      <c r="L33" s="17">
        <v>4109.96</v>
      </c>
      <c r="M33" s="17">
        <v>157</v>
      </c>
      <c r="N33" s="17">
        <v>3628.57</v>
      </c>
      <c r="O33" s="17">
        <v>100</v>
      </c>
      <c r="P33" s="111">
        <v>2318.17</v>
      </c>
      <c r="Q33" s="17">
        <v>155</v>
      </c>
      <c r="R33" s="111">
        <v>3087.71</v>
      </c>
      <c r="S33" s="17">
        <v>127</v>
      </c>
      <c r="T33" s="111">
        <v>3060.54</v>
      </c>
      <c r="U33" s="17">
        <v>125</v>
      </c>
      <c r="V33" s="111">
        <v>3728.38</v>
      </c>
      <c r="W33" s="17">
        <v>58</v>
      </c>
      <c r="X33" s="111">
        <v>1898.05</v>
      </c>
      <c r="Y33" s="17">
        <v>129</v>
      </c>
      <c r="Z33" s="111">
        <v>5646.25</v>
      </c>
      <c r="AA33" s="50">
        <f t="shared" ref="AA33:AA34" si="19">C33+E33+G33+I33+K33+M33+O33+Q33+S33+U33+W33+Y33</f>
        <v>1467</v>
      </c>
      <c r="AB33" s="113">
        <f t="shared" ref="AB33:AB34" si="20">D33+F33+H33+J33+L33+N33+P33+R33+T33+V33+X33+Z33</f>
        <v>42963.87</v>
      </c>
    </row>
    <row r="34" spans="1:32" x14ac:dyDescent="0.2">
      <c r="A34" s="29"/>
      <c r="B34" s="30" t="s">
        <v>41</v>
      </c>
      <c r="C34" s="95">
        <v>68</v>
      </c>
      <c r="D34" s="95">
        <v>4465.57</v>
      </c>
      <c r="E34" s="95">
        <v>99</v>
      </c>
      <c r="F34" s="95">
        <v>5610.6</v>
      </c>
      <c r="G34" s="95">
        <v>70</v>
      </c>
      <c r="H34" s="95">
        <v>1999.15</v>
      </c>
      <c r="I34" s="95">
        <v>53</v>
      </c>
      <c r="J34" s="95">
        <v>646.16999999999996</v>
      </c>
      <c r="K34" s="95">
        <v>63</v>
      </c>
      <c r="L34" s="95">
        <v>525.64</v>
      </c>
      <c r="M34" s="95">
        <v>100</v>
      </c>
      <c r="N34" s="95">
        <v>1666.77</v>
      </c>
      <c r="O34" s="95">
        <v>59</v>
      </c>
      <c r="P34" s="112">
        <v>1773.63</v>
      </c>
      <c r="Q34" s="95">
        <v>102</v>
      </c>
      <c r="R34" s="112">
        <v>2851.68</v>
      </c>
      <c r="S34" s="95">
        <v>85</v>
      </c>
      <c r="T34" s="112">
        <v>2524.91</v>
      </c>
      <c r="U34" s="95">
        <v>80</v>
      </c>
      <c r="V34" s="112">
        <v>2300.9499999999998</v>
      </c>
      <c r="W34" s="95">
        <v>69</v>
      </c>
      <c r="X34" s="112">
        <v>1359.4</v>
      </c>
      <c r="Y34" s="95">
        <v>110</v>
      </c>
      <c r="Z34" s="112">
        <v>7896.23</v>
      </c>
      <c r="AA34" s="50">
        <f t="shared" si="19"/>
        <v>958</v>
      </c>
      <c r="AB34" s="113">
        <f t="shared" si="20"/>
        <v>33620.699999999997</v>
      </c>
    </row>
    <row r="35" spans="1:32" s="24" customFormat="1" ht="13.5" thickBot="1" x14ac:dyDescent="0.25">
      <c r="A35" s="63" t="s">
        <v>75</v>
      </c>
      <c r="B35" s="63"/>
      <c r="C35" s="65">
        <f t="shared" ref="C35:N35" si="21">C33+C34</f>
        <v>167</v>
      </c>
      <c r="D35" s="114">
        <f t="shared" si="21"/>
        <v>8340.09</v>
      </c>
      <c r="E35" s="65">
        <f t="shared" si="21"/>
        <v>206</v>
      </c>
      <c r="F35" s="114">
        <f t="shared" si="21"/>
        <v>8611.0400000000009</v>
      </c>
      <c r="G35" s="65">
        <f t="shared" si="21"/>
        <v>198</v>
      </c>
      <c r="H35" s="114">
        <f t="shared" si="21"/>
        <v>6188.83</v>
      </c>
      <c r="I35" s="65">
        <f t="shared" si="21"/>
        <v>182</v>
      </c>
      <c r="J35" s="114">
        <f t="shared" si="21"/>
        <v>5067.7700000000004</v>
      </c>
      <c r="K35" s="65">
        <f t="shared" si="21"/>
        <v>216</v>
      </c>
      <c r="L35" s="114">
        <f t="shared" si="21"/>
        <v>4635.6000000000004</v>
      </c>
      <c r="M35" s="65">
        <f t="shared" si="21"/>
        <v>257</v>
      </c>
      <c r="N35" s="114">
        <f t="shared" si="21"/>
        <v>5295.34</v>
      </c>
      <c r="O35" s="65">
        <f t="shared" ref="O35:AB35" si="22">SUM(O33:O34)</f>
        <v>159</v>
      </c>
      <c r="P35" s="114">
        <f t="shared" si="22"/>
        <v>4091.8</v>
      </c>
      <c r="Q35" s="65">
        <f t="shared" si="22"/>
        <v>257</v>
      </c>
      <c r="R35" s="114">
        <f t="shared" si="22"/>
        <v>5939.3899999999994</v>
      </c>
      <c r="S35" s="65">
        <f t="shared" si="22"/>
        <v>212</v>
      </c>
      <c r="T35" s="114">
        <f t="shared" si="22"/>
        <v>5585.45</v>
      </c>
      <c r="U35" s="65">
        <f t="shared" si="22"/>
        <v>205</v>
      </c>
      <c r="V35" s="114">
        <f t="shared" si="22"/>
        <v>6029.33</v>
      </c>
      <c r="W35" s="65">
        <f t="shared" si="22"/>
        <v>127</v>
      </c>
      <c r="X35" s="114">
        <f t="shared" si="22"/>
        <v>3257.45</v>
      </c>
      <c r="Y35" s="65">
        <f t="shared" si="22"/>
        <v>239</v>
      </c>
      <c r="Z35" s="114">
        <f t="shared" si="22"/>
        <v>13542.48</v>
      </c>
      <c r="AA35" s="52">
        <f t="shared" si="22"/>
        <v>2425</v>
      </c>
      <c r="AB35" s="53">
        <f t="shared" si="22"/>
        <v>76584.570000000007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11789.380000000001</v>
      </c>
      <c r="E37" s="71"/>
      <c r="F37" s="110">
        <f>F16+F25+F35-F9</f>
        <v>18392.550000000003</v>
      </c>
      <c r="G37" s="71"/>
      <c r="H37" s="110">
        <f>H16+H25+H34-H9</f>
        <v>13132.15</v>
      </c>
      <c r="I37" s="71"/>
      <c r="J37" s="110">
        <f>J16+J25+J35-J9</f>
        <v>13239.920000000002</v>
      </c>
      <c r="K37" s="71"/>
      <c r="L37" s="110">
        <f>L16+L25+L35-L9</f>
        <v>14598.410000000002</v>
      </c>
      <c r="M37" s="71"/>
      <c r="N37" s="110">
        <f>N16+N25+N35-N9</f>
        <v>8335.9600000000009</v>
      </c>
      <c r="O37" s="71"/>
      <c r="P37" s="110">
        <f>P16+P25+P35-P9</f>
        <v>11468.129999999997</v>
      </c>
      <c r="Q37" s="71"/>
      <c r="R37" s="110">
        <f>R16+R25+R35-R9</f>
        <v>13056.16</v>
      </c>
      <c r="S37" s="71"/>
      <c r="T37" s="110">
        <f>T16+T25+T35-T9</f>
        <v>14367.369999999999</v>
      </c>
      <c r="U37" s="71"/>
      <c r="V37" s="110">
        <f>V16+V25+V35-V9</f>
        <v>14554.329999999998</v>
      </c>
      <c r="W37" s="71"/>
      <c r="X37" s="110">
        <f>X16+X25+X35-X9</f>
        <v>8346.4399999999987</v>
      </c>
      <c r="Y37" s="71"/>
      <c r="Z37" s="110">
        <f>Z16+Z25+Z35-Z9</f>
        <v>22710.46</v>
      </c>
      <c r="AA37" s="71"/>
      <c r="AB37" s="110">
        <f>AB16+AB25+AB35-AB9</f>
        <v>168180.94</v>
      </c>
      <c r="AF37" s="1"/>
    </row>
    <row r="38" spans="1:32" ht="13.5" customHeight="1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2" orientation="landscape" horizontalDpi="200" verticalDpi="200" r:id="rId1"/>
  <headerFooter alignWithMargins="0">
    <oddFooter>&amp;L&amp;F&amp;RPrepared by Kathy Adair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F40"/>
  <sheetViews>
    <sheetView zoomScaleNormal="100" workbookViewId="0">
      <pane xSplit="2" ySplit="3" topLeftCell="N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8.140625" style="1" bestFit="1" customWidth="1"/>
    <col min="5" max="5" width="5.7109375" style="1" customWidth="1"/>
    <col min="6" max="6" width="8.140625" style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customWidth="1"/>
    <col min="15" max="15" width="6.28515625" style="1" customWidth="1"/>
    <col min="16" max="16" width="8.140625" style="1" customWidth="1"/>
    <col min="17" max="17" width="6.28515625" style="1" customWidth="1"/>
    <col min="18" max="18" width="8.140625" style="1" customWidth="1"/>
    <col min="19" max="19" width="6.140625" style="1" customWidth="1"/>
    <col min="20" max="20" width="8.140625" style="1" customWidth="1"/>
    <col min="21" max="21" width="5.28515625" style="1" customWidth="1"/>
    <col min="22" max="22" width="8.140625" style="1" customWidth="1"/>
    <col min="23" max="23" width="7.28515625" style="1" customWidth="1"/>
    <col min="24" max="24" width="8.140625" style="1" customWidth="1"/>
    <col min="25" max="25" width="6.140625" style="1" customWidth="1"/>
    <col min="26" max="26" width="8.140625" style="1" customWidth="1"/>
    <col min="27" max="27" width="6.28515625" style="3" customWidth="1"/>
    <col min="28" max="28" width="9.140625" style="3"/>
  </cols>
  <sheetData>
    <row r="1" spans="1:29" x14ac:dyDescent="0.2">
      <c r="A1" t="s">
        <v>115</v>
      </c>
    </row>
    <row r="2" spans="1:29" x14ac:dyDescent="0.2">
      <c r="A2" t="s">
        <v>18</v>
      </c>
    </row>
    <row r="3" spans="1:29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9" x14ac:dyDescent="0.2">
      <c r="C4" s="135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9" ht="15" x14ac:dyDescent="0.25">
      <c r="A5" s="25" t="s">
        <v>36</v>
      </c>
      <c r="B5" s="24"/>
      <c r="AA5" s="48"/>
      <c r="AB5" s="48"/>
    </row>
    <row r="6" spans="1:29" ht="13.5" thickBot="1" x14ac:dyDescent="0.25">
      <c r="B6" s="23" t="s">
        <v>110</v>
      </c>
      <c r="C6" s="8">
        <v>129</v>
      </c>
      <c r="E6" s="8">
        <v>123</v>
      </c>
      <c r="G6" s="8">
        <v>120</v>
      </c>
      <c r="I6" s="8">
        <v>108</v>
      </c>
      <c r="K6" s="8">
        <v>81</v>
      </c>
      <c r="M6" s="8">
        <v>76</v>
      </c>
      <c r="O6" s="8">
        <v>112</v>
      </c>
      <c r="Q6" s="8">
        <v>112</v>
      </c>
      <c r="S6" s="8">
        <v>174</v>
      </c>
      <c r="U6" s="8">
        <v>138</v>
      </c>
      <c r="W6" s="6">
        <v>76</v>
      </c>
      <c r="Y6" s="8">
        <v>125</v>
      </c>
      <c r="AA6" s="49">
        <f>C6+E6+G6+I6+K6+M6+O6+Q6+S6+U6+W6+Y6</f>
        <v>1374</v>
      </c>
      <c r="AB6" s="48"/>
    </row>
    <row r="7" spans="1:29" ht="13.5" thickTop="1" x14ac:dyDescent="0.2">
      <c r="B7" s="23" t="s">
        <v>112</v>
      </c>
      <c r="D7" s="4">
        <v>1110.3800000000001</v>
      </c>
      <c r="F7" s="4">
        <v>1123.25</v>
      </c>
      <c r="H7" s="4">
        <v>1174.24</v>
      </c>
      <c r="J7" s="4">
        <v>1026.47</v>
      </c>
      <c r="L7" s="4">
        <v>837.25</v>
      </c>
      <c r="N7" s="4">
        <v>699.38</v>
      </c>
      <c r="P7" s="4">
        <v>1091.3699999999999</v>
      </c>
      <c r="R7" s="4">
        <v>1243.5</v>
      </c>
      <c r="T7" s="4">
        <v>1820.64</v>
      </c>
      <c r="V7" s="4">
        <v>1485.89</v>
      </c>
      <c r="X7" s="4">
        <v>772.03</v>
      </c>
      <c r="Z7" s="4">
        <v>1266.0999999999999</v>
      </c>
      <c r="AA7" s="48"/>
      <c r="AB7" s="50">
        <f>D7+F7+H7+J7+L7+N7+P7+R7+T7+V7+X7+Z7</f>
        <v>13650.5</v>
      </c>
    </row>
    <row r="8" spans="1:29" x14ac:dyDescent="0.2">
      <c r="B8" s="23" t="s">
        <v>113</v>
      </c>
      <c r="D8" s="6">
        <v>193.5</v>
      </c>
      <c r="F8" s="6">
        <v>184.5</v>
      </c>
      <c r="H8" s="6">
        <v>180</v>
      </c>
      <c r="J8" s="6">
        <v>162</v>
      </c>
      <c r="L8" s="6">
        <v>102</v>
      </c>
      <c r="N8" s="6">
        <v>95</v>
      </c>
      <c r="P8" s="6">
        <v>140</v>
      </c>
      <c r="R8" s="6">
        <v>140</v>
      </c>
      <c r="T8" s="6">
        <v>217.5</v>
      </c>
      <c r="V8" s="6">
        <v>172.5</v>
      </c>
      <c r="X8" s="6">
        <v>95</v>
      </c>
      <c r="Z8" s="6">
        <v>155.75</v>
      </c>
      <c r="AA8" s="48"/>
      <c r="AB8" s="51">
        <f>D8+F8+H8+J8+L8+N8+P8+R8+T8+V8+X8+Z8</f>
        <v>1837.75</v>
      </c>
    </row>
    <row r="9" spans="1:29" ht="13.5" thickBot="1" x14ac:dyDescent="0.25">
      <c r="A9" s="63" t="s">
        <v>38</v>
      </c>
      <c r="B9" s="131"/>
      <c r="C9" s="9"/>
      <c r="D9" s="59">
        <f>SUM(D7:D8)</f>
        <v>1303.8800000000001</v>
      </c>
      <c r="E9" s="9"/>
      <c r="F9" s="59">
        <f>SUM(F7:F8)</f>
        <v>1307.75</v>
      </c>
      <c r="G9" s="9"/>
      <c r="H9" s="59">
        <f>SUM(H7:H8)</f>
        <v>1354.24</v>
      </c>
      <c r="I9" s="9"/>
      <c r="J9" s="59">
        <f>SUM(J7:J8)</f>
        <v>1188.47</v>
      </c>
      <c r="K9" s="9"/>
      <c r="L9" s="59">
        <f>SUM(L7:L8)</f>
        <v>939.25</v>
      </c>
      <c r="M9" s="9"/>
      <c r="N9" s="59">
        <f>SUM(N7:N8)</f>
        <v>794.38</v>
      </c>
      <c r="O9" s="9"/>
      <c r="P9" s="59">
        <f>SUM(P7:P8)</f>
        <v>1231.3699999999999</v>
      </c>
      <c r="Q9" s="9"/>
      <c r="R9" s="59">
        <f>SUM(R7:R8)</f>
        <v>1383.5</v>
      </c>
      <c r="S9" s="9"/>
      <c r="T9" s="59">
        <f>SUM(T7:T8)</f>
        <v>2038.14</v>
      </c>
      <c r="U9" s="9"/>
      <c r="V9" s="59">
        <f>SUM(V7:V8)</f>
        <v>1658.39</v>
      </c>
      <c r="W9" s="9"/>
      <c r="X9" s="59">
        <f>SUM(X7:X8)</f>
        <v>867.03</v>
      </c>
      <c r="Y9" s="9"/>
      <c r="Z9" s="59">
        <f>SUM(Z7:Z8)</f>
        <v>1421.85</v>
      </c>
      <c r="AA9" s="49"/>
      <c r="AB9" s="57">
        <f>SUM(AB7:AB8)</f>
        <v>15488.25</v>
      </c>
    </row>
    <row r="10" spans="1:29" ht="13.5" thickTop="1" x14ac:dyDescent="0.2">
      <c r="AA10" s="48"/>
      <c r="AB10" s="48"/>
    </row>
    <row r="11" spans="1:29" ht="15" x14ac:dyDescent="0.25">
      <c r="A11" s="25" t="s">
        <v>76</v>
      </c>
      <c r="B11" s="24"/>
      <c r="AA11" s="48"/>
      <c r="AB11" s="48"/>
    </row>
    <row r="12" spans="1:29" x14ac:dyDescent="0.2">
      <c r="A12" s="126"/>
      <c r="B12" s="23" t="s">
        <v>107</v>
      </c>
      <c r="C12" s="129">
        <v>87</v>
      </c>
      <c r="D12" s="129">
        <v>1925.9</v>
      </c>
      <c r="E12" s="129">
        <v>57</v>
      </c>
      <c r="F12" s="129">
        <v>1152.0999999999999</v>
      </c>
      <c r="G12" s="129">
        <v>55</v>
      </c>
      <c r="H12" s="129">
        <v>1202.5999999999999</v>
      </c>
      <c r="I12" s="129">
        <v>32</v>
      </c>
      <c r="J12" s="129">
        <v>964.51</v>
      </c>
      <c r="K12" s="129">
        <v>40</v>
      </c>
      <c r="L12" s="129">
        <v>1017.65</v>
      </c>
      <c r="M12" s="129">
        <v>27</v>
      </c>
      <c r="N12" s="129">
        <v>698.13</v>
      </c>
      <c r="O12" s="129">
        <v>53</v>
      </c>
      <c r="P12" s="129">
        <v>1282.8</v>
      </c>
      <c r="Q12" s="129">
        <v>55</v>
      </c>
      <c r="R12" s="129">
        <v>1538.8</v>
      </c>
      <c r="S12" s="129">
        <v>60</v>
      </c>
      <c r="T12" s="129">
        <v>1803.4</v>
      </c>
      <c r="U12" s="129">
        <v>60</v>
      </c>
      <c r="V12" s="129">
        <v>1549.12</v>
      </c>
      <c r="W12" s="129">
        <v>39</v>
      </c>
      <c r="X12" s="129">
        <v>932.62</v>
      </c>
      <c r="Y12" s="129">
        <v>61</v>
      </c>
      <c r="Z12" s="129">
        <v>1730.68</v>
      </c>
      <c r="AA12" s="50">
        <f t="shared" ref="AA12:AB15" si="0">C12+E12+G12+I12+K12+M12+O12+Q12+S12+U12+W12+Y12</f>
        <v>626</v>
      </c>
      <c r="AB12" s="50">
        <f t="shared" si="0"/>
        <v>15798.31</v>
      </c>
    </row>
    <row r="13" spans="1:29" x14ac:dyDescent="0.2">
      <c r="A13" s="19"/>
      <c r="B13" t="s">
        <v>108</v>
      </c>
      <c r="C13" s="129">
        <v>2</v>
      </c>
      <c r="D13" s="129">
        <v>9.92</v>
      </c>
      <c r="E13" s="129">
        <v>3</v>
      </c>
      <c r="F13" s="129">
        <v>455.73</v>
      </c>
      <c r="G13" s="129">
        <v>1</v>
      </c>
      <c r="H13" s="129">
        <v>8.16</v>
      </c>
      <c r="I13" s="129">
        <v>4</v>
      </c>
      <c r="J13" s="129">
        <v>173.63</v>
      </c>
      <c r="K13" s="129">
        <v>2</v>
      </c>
      <c r="L13" s="129">
        <v>45.2</v>
      </c>
      <c r="M13" s="129">
        <v>3</v>
      </c>
      <c r="N13" s="129">
        <v>118.71</v>
      </c>
      <c r="O13" s="129">
        <v>3</v>
      </c>
      <c r="P13" s="129">
        <v>176.69</v>
      </c>
      <c r="Q13" s="129">
        <v>-2</v>
      </c>
      <c r="R13" s="129">
        <v>-129.63999999999999</v>
      </c>
      <c r="S13" s="129">
        <v>3</v>
      </c>
      <c r="T13" s="129">
        <v>23.9</v>
      </c>
      <c r="U13" s="129"/>
      <c r="V13" s="129"/>
      <c r="W13" s="129">
        <v>1</v>
      </c>
      <c r="X13" s="129">
        <v>38.07</v>
      </c>
      <c r="Y13" s="129">
        <v>4</v>
      </c>
      <c r="Z13" s="129">
        <v>204.74</v>
      </c>
      <c r="AA13" s="50">
        <f t="shared" si="0"/>
        <v>24</v>
      </c>
      <c r="AB13" s="50">
        <f t="shared" si="0"/>
        <v>1125.1100000000001</v>
      </c>
    </row>
    <row r="14" spans="1:29" x14ac:dyDescent="0.2">
      <c r="B14" s="18" t="s">
        <v>111</v>
      </c>
      <c r="C14" s="129">
        <v>2</v>
      </c>
      <c r="D14" s="129">
        <v>188.7</v>
      </c>
      <c r="E14" s="129">
        <v>3</v>
      </c>
      <c r="F14" s="129">
        <v>415.7</v>
      </c>
      <c r="G14" s="129">
        <v>2</v>
      </c>
      <c r="H14" s="129">
        <v>653.79999999999995</v>
      </c>
      <c r="I14" s="129">
        <v>3</v>
      </c>
      <c r="J14" s="129">
        <v>759.6</v>
      </c>
      <c r="K14" s="129">
        <v>1</v>
      </c>
      <c r="L14" s="129">
        <v>199.8</v>
      </c>
      <c r="M14" s="129">
        <v>3</v>
      </c>
      <c r="N14" s="129">
        <v>579.6</v>
      </c>
      <c r="O14" s="129">
        <v>2</v>
      </c>
      <c r="P14" s="129">
        <v>406</v>
      </c>
      <c r="Q14" s="129">
        <v>4</v>
      </c>
      <c r="R14" s="129">
        <v>488.7</v>
      </c>
      <c r="S14" s="129">
        <v>1</v>
      </c>
      <c r="T14" s="129">
        <v>-112</v>
      </c>
      <c r="U14" s="129">
        <v>3</v>
      </c>
      <c r="V14" s="129">
        <v>484</v>
      </c>
      <c r="W14" s="129"/>
      <c r="X14" s="129"/>
      <c r="Y14" s="129">
        <v>5</v>
      </c>
      <c r="Z14" s="129">
        <v>970</v>
      </c>
      <c r="AA14" s="50">
        <f t="shared" si="0"/>
        <v>29</v>
      </c>
      <c r="AB14" s="50">
        <f t="shared" si="0"/>
        <v>5033.8999999999996</v>
      </c>
    </row>
    <row r="15" spans="1:29" s="29" customFormat="1" x14ac:dyDescent="0.2">
      <c r="A15" s="123"/>
      <c r="B15" s="124" t="s">
        <v>109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>
        <v>1</v>
      </c>
      <c r="X15" s="130">
        <v>0</v>
      </c>
      <c r="Y15" s="130"/>
      <c r="Z15" s="130"/>
      <c r="AA15" s="50">
        <f t="shared" si="0"/>
        <v>1</v>
      </c>
      <c r="AB15" s="50">
        <f t="shared" si="0"/>
        <v>0</v>
      </c>
      <c r="AC15" s="91"/>
    </row>
    <row r="16" spans="1:29" ht="13.5" thickBot="1" x14ac:dyDescent="0.25">
      <c r="A16" s="34" t="s">
        <v>79</v>
      </c>
      <c r="B16" s="34"/>
      <c r="C16" s="27">
        <f t="shared" ref="C16:AB16" si="1">SUM(C12:C15)</f>
        <v>91</v>
      </c>
      <c r="D16" s="59">
        <f t="shared" si="1"/>
        <v>2124.52</v>
      </c>
      <c r="E16" s="27">
        <f t="shared" si="1"/>
        <v>63</v>
      </c>
      <c r="F16" s="59">
        <f t="shared" si="1"/>
        <v>2023.53</v>
      </c>
      <c r="G16" s="27">
        <f t="shared" si="1"/>
        <v>58</v>
      </c>
      <c r="H16" s="59">
        <f t="shared" si="1"/>
        <v>1864.56</v>
      </c>
      <c r="I16" s="27">
        <f t="shared" si="1"/>
        <v>39</v>
      </c>
      <c r="J16" s="59">
        <f t="shared" si="1"/>
        <v>1897.7399999999998</v>
      </c>
      <c r="K16" s="27">
        <f t="shared" si="1"/>
        <v>43</v>
      </c>
      <c r="L16" s="59">
        <f t="shared" si="1"/>
        <v>1262.6499999999999</v>
      </c>
      <c r="M16" s="27">
        <f t="shared" si="1"/>
        <v>33</v>
      </c>
      <c r="N16" s="59">
        <f t="shared" si="1"/>
        <v>1396.44</v>
      </c>
      <c r="O16" s="27">
        <f t="shared" si="1"/>
        <v>58</v>
      </c>
      <c r="P16" s="59">
        <f t="shared" si="1"/>
        <v>1865.49</v>
      </c>
      <c r="Q16" s="27">
        <f t="shared" si="1"/>
        <v>57</v>
      </c>
      <c r="R16" s="59">
        <f t="shared" si="1"/>
        <v>1897.86</v>
      </c>
      <c r="S16" s="27">
        <f t="shared" si="1"/>
        <v>64</v>
      </c>
      <c r="T16" s="59">
        <f t="shared" si="1"/>
        <v>1715.3000000000002</v>
      </c>
      <c r="U16" s="27">
        <f t="shared" si="1"/>
        <v>63</v>
      </c>
      <c r="V16" s="59">
        <f t="shared" si="1"/>
        <v>2033.12</v>
      </c>
      <c r="W16" s="27">
        <f t="shared" si="1"/>
        <v>41</v>
      </c>
      <c r="X16" s="59">
        <f t="shared" si="1"/>
        <v>970.69</v>
      </c>
      <c r="Y16" s="27">
        <f t="shared" si="1"/>
        <v>70</v>
      </c>
      <c r="Z16" s="59">
        <f t="shared" si="1"/>
        <v>2905.42</v>
      </c>
      <c r="AA16" s="52">
        <f t="shared" si="1"/>
        <v>680</v>
      </c>
      <c r="AB16" s="53">
        <f t="shared" si="1"/>
        <v>21957.32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4</v>
      </c>
      <c r="D22" s="17">
        <v>1369.65</v>
      </c>
      <c r="E22" s="17">
        <v>1</v>
      </c>
      <c r="F22" s="17">
        <v>223.3</v>
      </c>
      <c r="G22" s="17">
        <v>1</v>
      </c>
      <c r="H22" s="17">
        <v>948.87</v>
      </c>
      <c r="I22" s="17">
        <v>3</v>
      </c>
      <c r="J22" s="17">
        <v>1126.22</v>
      </c>
      <c r="K22" s="17">
        <v>5</v>
      </c>
      <c r="L22" s="17">
        <v>1688.31</v>
      </c>
      <c r="M22" s="17">
        <v>1</v>
      </c>
      <c r="N22" s="17">
        <v>459.2</v>
      </c>
      <c r="O22" s="17">
        <v>7</v>
      </c>
      <c r="P22" s="17">
        <v>2529.36</v>
      </c>
      <c r="Q22" s="17">
        <v>5</v>
      </c>
      <c r="R22" s="17">
        <v>2074.09</v>
      </c>
      <c r="S22" s="17">
        <v>11</v>
      </c>
      <c r="T22" s="17">
        <v>5063.25</v>
      </c>
      <c r="U22" s="17">
        <v>5</v>
      </c>
      <c r="V22" s="17">
        <v>1145.3499999999999</v>
      </c>
      <c r="W22" s="17">
        <v>4</v>
      </c>
      <c r="X22" s="17">
        <v>1346.3</v>
      </c>
      <c r="Y22" s="17">
        <v>2</v>
      </c>
      <c r="Z22" s="17">
        <v>616.6</v>
      </c>
      <c r="AA22" s="50">
        <f t="shared" ref="AA22:AA24" si="4">C22+E22+G22+I22+K22+M22+O22+Q22+S22+U22+W22+Y22</f>
        <v>49</v>
      </c>
      <c r="AB22" s="50">
        <f t="shared" ref="AB22:AB24" si="5">D22+F22+H22+J22+L22+N22+P22+R22+T22+V22+X22+Z22</f>
        <v>18590.499999999996</v>
      </c>
    </row>
    <row r="23" spans="1:30" x14ac:dyDescent="0.2">
      <c r="B23" s="23" t="s">
        <v>45</v>
      </c>
      <c r="C23" s="17"/>
      <c r="D23" s="17"/>
      <c r="E23" s="17"/>
      <c r="F23" s="17"/>
      <c r="G23" s="17">
        <v>2</v>
      </c>
      <c r="H23" s="17">
        <v>670.1</v>
      </c>
      <c r="I23" s="17"/>
      <c r="J23" s="17"/>
      <c r="K23" s="17">
        <v>3</v>
      </c>
      <c r="L23" s="17">
        <v>831.01</v>
      </c>
      <c r="M23" s="17">
        <v>1</v>
      </c>
      <c r="N23" s="17">
        <v>223.35</v>
      </c>
      <c r="O23" s="17"/>
      <c r="P23" s="17"/>
      <c r="Q23" s="17">
        <v>6</v>
      </c>
      <c r="R23" s="17">
        <v>2856.96</v>
      </c>
      <c r="S23" s="17">
        <v>7</v>
      </c>
      <c r="T23" s="17">
        <v>2467.21</v>
      </c>
      <c r="U23" s="17">
        <v>5</v>
      </c>
      <c r="V23" s="17">
        <v>1734.5</v>
      </c>
      <c r="W23" s="17"/>
      <c r="X23" s="17"/>
      <c r="Y23" s="17">
        <v>3</v>
      </c>
      <c r="Z23" s="17">
        <v>685.03</v>
      </c>
      <c r="AA23" s="50">
        <f t="shared" si="4"/>
        <v>27</v>
      </c>
      <c r="AB23" s="50">
        <f t="shared" si="5"/>
        <v>9468.1600000000017</v>
      </c>
    </row>
    <row r="24" spans="1:30" x14ac:dyDescent="0.2">
      <c r="A24" s="29"/>
      <c r="B24" s="30" t="s">
        <v>46</v>
      </c>
      <c r="C24" s="8"/>
      <c r="D24" s="8"/>
      <c r="E24" s="8"/>
      <c r="F24" s="8"/>
      <c r="G24" s="8"/>
      <c r="H24" s="8"/>
      <c r="I24" s="8"/>
      <c r="J24" s="8"/>
      <c r="K24" s="4"/>
      <c r="L24" s="4"/>
      <c r="M24" s="4">
        <v>1</v>
      </c>
      <c r="N24" s="4">
        <v>91.04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0">
        <f t="shared" si="4"/>
        <v>1</v>
      </c>
      <c r="AB24" s="50">
        <f t="shared" si="5"/>
        <v>91.04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4</v>
      </c>
      <c r="D25" s="59">
        <f t="shared" si="6"/>
        <v>1369.65</v>
      </c>
      <c r="E25" s="27">
        <f t="shared" si="6"/>
        <v>1</v>
      </c>
      <c r="F25" s="59">
        <f t="shared" si="6"/>
        <v>223.3</v>
      </c>
      <c r="G25" s="27">
        <f t="shared" si="6"/>
        <v>3</v>
      </c>
      <c r="H25" s="59">
        <f t="shared" si="6"/>
        <v>1618.97</v>
      </c>
      <c r="I25" s="27">
        <f t="shared" si="6"/>
        <v>3</v>
      </c>
      <c r="J25" s="59">
        <f t="shared" si="6"/>
        <v>1126.22</v>
      </c>
      <c r="K25" s="64">
        <f t="shared" si="6"/>
        <v>8</v>
      </c>
      <c r="L25" s="72">
        <f t="shared" si="6"/>
        <v>2519.3199999999997</v>
      </c>
      <c r="M25" s="64">
        <f t="shared" si="6"/>
        <v>3</v>
      </c>
      <c r="N25" s="72">
        <f t="shared" si="6"/>
        <v>773.58999999999992</v>
      </c>
      <c r="O25" s="64">
        <f t="shared" si="6"/>
        <v>7</v>
      </c>
      <c r="P25" s="72">
        <f t="shared" si="6"/>
        <v>2529.36</v>
      </c>
      <c r="Q25" s="64">
        <f t="shared" si="6"/>
        <v>11</v>
      </c>
      <c r="R25" s="72">
        <f t="shared" si="6"/>
        <v>4931.05</v>
      </c>
      <c r="S25" s="64">
        <f t="shared" si="6"/>
        <v>18</v>
      </c>
      <c r="T25" s="72">
        <f t="shared" si="6"/>
        <v>7530.46</v>
      </c>
      <c r="U25" s="64">
        <f t="shared" si="6"/>
        <v>10</v>
      </c>
      <c r="V25" s="72">
        <f t="shared" si="6"/>
        <v>2879.85</v>
      </c>
      <c r="W25" s="64">
        <f t="shared" si="6"/>
        <v>4</v>
      </c>
      <c r="X25" s="72">
        <f t="shared" si="6"/>
        <v>1346.3</v>
      </c>
      <c r="Y25" s="64">
        <f t="shared" si="6"/>
        <v>5</v>
      </c>
      <c r="Z25" s="72">
        <f t="shared" si="6"/>
        <v>1301.6300000000001</v>
      </c>
      <c r="AA25" s="52">
        <f t="shared" si="6"/>
        <v>77</v>
      </c>
      <c r="AB25" s="53">
        <f t="shared" si="6"/>
        <v>28149.699999999997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ht="12" customHeight="1" x14ac:dyDescent="0.2">
      <c r="A27" s="24" t="s">
        <v>101</v>
      </c>
      <c r="C27" s="61">
        <f t="shared" ref="C27:AB27" si="7">C16+C25</f>
        <v>95</v>
      </c>
      <c r="D27" s="73">
        <f t="shared" si="7"/>
        <v>3494.17</v>
      </c>
      <c r="E27" s="61">
        <f t="shared" si="7"/>
        <v>64</v>
      </c>
      <c r="F27" s="73">
        <f t="shared" si="7"/>
        <v>2246.83</v>
      </c>
      <c r="G27" s="61">
        <f t="shared" si="7"/>
        <v>61</v>
      </c>
      <c r="H27" s="73">
        <f t="shared" si="7"/>
        <v>3483.5299999999997</v>
      </c>
      <c r="I27" s="61">
        <f t="shared" si="7"/>
        <v>42</v>
      </c>
      <c r="J27" s="73">
        <f t="shared" si="7"/>
        <v>3023.96</v>
      </c>
      <c r="K27" s="61">
        <f t="shared" si="7"/>
        <v>51</v>
      </c>
      <c r="L27" s="73">
        <f t="shared" si="7"/>
        <v>3781.9699999999993</v>
      </c>
      <c r="M27" s="61">
        <f t="shared" si="7"/>
        <v>36</v>
      </c>
      <c r="N27" s="73">
        <f t="shared" si="7"/>
        <v>2170.0299999999997</v>
      </c>
      <c r="O27" s="61">
        <f t="shared" si="7"/>
        <v>65</v>
      </c>
      <c r="P27" s="73">
        <f t="shared" si="7"/>
        <v>4394.8500000000004</v>
      </c>
      <c r="Q27" s="61">
        <f t="shared" si="7"/>
        <v>68</v>
      </c>
      <c r="R27" s="73">
        <f t="shared" si="7"/>
        <v>6828.91</v>
      </c>
      <c r="S27" s="61">
        <f t="shared" si="7"/>
        <v>82</v>
      </c>
      <c r="T27" s="73">
        <f t="shared" si="7"/>
        <v>9245.76</v>
      </c>
      <c r="U27" s="61">
        <f t="shared" si="7"/>
        <v>73</v>
      </c>
      <c r="V27" s="73">
        <f t="shared" si="7"/>
        <v>4912.9699999999993</v>
      </c>
      <c r="W27" s="61">
        <f t="shared" si="7"/>
        <v>45</v>
      </c>
      <c r="X27" s="73">
        <f t="shared" si="7"/>
        <v>2316.9899999999998</v>
      </c>
      <c r="Y27" s="61">
        <f t="shared" si="7"/>
        <v>75</v>
      </c>
      <c r="Z27" s="73">
        <f t="shared" si="7"/>
        <v>4207.05</v>
      </c>
      <c r="AA27" s="117">
        <f t="shared" si="7"/>
        <v>757</v>
      </c>
      <c r="AB27" s="118">
        <f t="shared" si="7"/>
        <v>50107.02</v>
      </c>
    </row>
    <row r="28" spans="1:30" ht="12" customHeight="1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" customHeight="1" x14ac:dyDescent="0.2">
      <c r="A29" s="24" t="s">
        <v>80</v>
      </c>
      <c r="B29" s="60"/>
      <c r="C29" s="60"/>
      <c r="D29" s="87">
        <v>45899.13</v>
      </c>
      <c r="E29" s="60"/>
      <c r="F29" s="87">
        <v>43490.080000000002</v>
      </c>
      <c r="G29" s="60"/>
      <c r="H29" s="87">
        <v>38947.25</v>
      </c>
      <c r="I29" s="60"/>
      <c r="J29" s="87">
        <v>34040.29</v>
      </c>
      <c r="K29" s="60"/>
      <c r="L29" s="87">
        <v>26995.37</v>
      </c>
      <c r="M29" s="60"/>
      <c r="N29" s="87">
        <v>27636.59</v>
      </c>
      <c r="O29" s="60"/>
      <c r="P29" s="87">
        <v>38599.1</v>
      </c>
      <c r="Q29" s="60"/>
      <c r="R29" s="87">
        <v>36444.93</v>
      </c>
      <c r="S29" s="60"/>
      <c r="T29" s="87">
        <v>58505.24</v>
      </c>
      <c r="U29" s="60"/>
      <c r="V29" s="87">
        <v>47238.559999999998</v>
      </c>
      <c r="W29" s="60"/>
      <c r="X29" s="87">
        <v>26037.67</v>
      </c>
      <c r="Y29" s="60"/>
      <c r="Z29" s="87">
        <v>49534.61</v>
      </c>
      <c r="AA29" s="85"/>
      <c r="AB29" s="58">
        <f>D29+F29+H29+J29+L29+N29+P29+R29+T29+V29+X29+Z29</f>
        <v>473368.81999999995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7.6127150993929527E-2</v>
      </c>
      <c r="E30" s="28"/>
      <c r="F30" s="105">
        <f t="shared" ref="F30" si="8">F27/F29</f>
        <v>5.1663045917597759E-2</v>
      </c>
      <c r="G30" s="28"/>
      <c r="H30" s="105">
        <f t="shared" ref="H30" si="9">H27/H29</f>
        <v>8.9442258439299302E-2</v>
      </c>
      <c r="I30" s="28"/>
      <c r="J30" s="105">
        <f t="shared" ref="J30" si="10">J27/J29</f>
        <v>8.8834730843949924E-2</v>
      </c>
      <c r="K30" s="28"/>
      <c r="L30" s="105">
        <f t="shared" ref="L30" si="11">L27/L29</f>
        <v>0.14009698700184511</v>
      </c>
      <c r="M30" s="28"/>
      <c r="N30" s="105">
        <f t="shared" ref="N30" si="12">N27/N29</f>
        <v>7.8520179226163569E-2</v>
      </c>
      <c r="O30" s="28"/>
      <c r="P30" s="105">
        <f>P27/P29</f>
        <v>0.11385887235712751</v>
      </c>
      <c r="Q30" s="28"/>
      <c r="R30" s="105">
        <f t="shared" ref="R30" si="13">R27/R29</f>
        <v>0.18737613160458808</v>
      </c>
      <c r="S30" s="28"/>
      <c r="T30" s="105">
        <f t="shared" ref="T30" si="14">T27/T29</f>
        <v>0.15803302405049532</v>
      </c>
      <c r="U30" s="28"/>
      <c r="V30" s="105">
        <f t="shared" ref="V30" si="15">V27/V29</f>
        <v>0.10400338198285468</v>
      </c>
      <c r="W30" s="28"/>
      <c r="X30" s="105">
        <f t="shared" ref="X30" si="16">X27/X29</f>
        <v>8.8986072870575597E-2</v>
      </c>
      <c r="Y30" s="28"/>
      <c r="Z30" s="105">
        <f t="shared" ref="Z30" si="17">Z27/Z29</f>
        <v>8.4931525654486834E-2</v>
      </c>
      <c r="AA30" s="119"/>
      <c r="AB30" s="120">
        <f>AB27/AB29</f>
        <v>0.10585196549278425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19</v>
      </c>
      <c r="D33" s="17">
        <v>1283.8900000000001</v>
      </c>
      <c r="E33" s="17">
        <v>16</v>
      </c>
      <c r="F33" s="17">
        <v>794.75</v>
      </c>
      <c r="G33" s="17">
        <v>24</v>
      </c>
      <c r="H33" s="17">
        <v>1356.04</v>
      </c>
      <c r="I33" s="17">
        <v>36</v>
      </c>
      <c r="J33" s="17">
        <v>1195.72</v>
      </c>
      <c r="K33" s="17">
        <v>19</v>
      </c>
      <c r="L33" s="17">
        <v>617.9</v>
      </c>
      <c r="M33" s="17">
        <v>18</v>
      </c>
      <c r="N33" s="17">
        <v>519.94000000000005</v>
      </c>
      <c r="O33" s="17">
        <v>45</v>
      </c>
      <c r="P33" s="111">
        <v>2447.81</v>
      </c>
      <c r="Q33" s="17">
        <v>25</v>
      </c>
      <c r="R33" s="111">
        <v>521.69000000000005</v>
      </c>
      <c r="S33" s="17">
        <v>29</v>
      </c>
      <c r="T33" s="111">
        <v>763</v>
      </c>
      <c r="U33" s="17">
        <v>16</v>
      </c>
      <c r="V33" s="111">
        <v>646</v>
      </c>
      <c r="W33" s="17">
        <v>6</v>
      </c>
      <c r="X33" s="111">
        <v>169.97</v>
      </c>
      <c r="Y33" s="17">
        <v>39</v>
      </c>
      <c r="Z33" s="111">
        <v>2344.5300000000002</v>
      </c>
      <c r="AA33" s="50">
        <f t="shared" ref="AA33:AA34" si="18">C33+E33+G33+I33+K33+M33+O33+Q33+S33+U33+W33+Y33</f>
        <v>292</v>
      </c>
      <c r="AB33" s="113">
        <f t="shared" ref="AB33:AB34" si="19">D33+F33+H33+J33+L33+N33+P33+R33+T33+V33+X33+Z33</f>
        <v>12661.24</v>
      </c>
    </row>
    <row r="34" spans="1:32" x14ac:dyDescent="0.2">
      <c r="A34" s="29"/>
      <c r="B34" s="30" t="s">
        <v>41</v>
      </c>
      <c r="C34" s="95">
        <v>5</v>
      </c>
      <c r="D34" s="95">
        <v>384.25</v>
      </c>
      <c r="E34" s="95">
        <v>5</v>
      </c>
      <c r="F34" s="95">
        <v>365.38</v>
      </c>
      <c r="G34" s="95">
        <v>10</v>
      </c>
      <c r="H34" s="95">
        <v>429.43</v>
      </c>
      <c r="I34" s="95">
        <v>5</v>
      </c>
      <c r="J34" s="95">
        <v>151.41</v>
      </c>
      <c r="K34" s="95"/>
      <c r="L34" s="95"/>
      <c r="M34" s="95">
        <v>4</v>
      </c>
      <c r="N34" s="95">
        <v>27.61</v>
      </c>
      <c r="O34" s="95">
        <v>6</v>
      </c>
      <c r="P34" s="112">
        <v>24.96</v>
      </c>
      <c r="Q34" s="95">
        <v>2</v>
      </c>
      <c r="R34" s="112">
        <v>60.02</v>
      </c>
      <c r="S34" s="95">
        <v>7</v>
      </c>
      <c r="T34" s="112">
        <v>143.26</v>
      </c>
      <c r="U34" s="95">
        <v>6</v>
      </c>
      <c r="V34" s="112">
        <v>101.71</v>
      </c>
      <c r="W34" s="95">
        <v>2</v>
      </c>
      <c r="X34" s="112">
        <v>45.1</v>
      </c>
      <c r="Y34" s="95">
        <v>10</v>
      </c>
      <c r="Z34" s="112">
        <v>587.67999999999995</v>
      </c>
      <c r="AA34" s="50">
        <f t="shared" si="18"/>
        <v>62</v>
      </c>
      <c r="AB34" s="113">
        <f t="shared" si="19"/>
        <v>2320.81</v>
      </c>
    </row>
    <row r="35" spans="1:32" s="24" customFormat="1" ht="13.5" thickBot="1" x14ac:dyDescent="0.25">
      <c r="A35" s="63" t="s">
        <v>75</v>
      </c>
      <c r="B35" s="63"/>
      <c r="C35" s="65">
        <f t="shared" ref="C35:N35" si="20">C33+C34</f>
        <v>24</v>
      </c>
      <c r="D35" s="114">
        <f t="shared" si="20"/>
        <v>1668.14</v>
      </c>
      <c r="E35" s="65">
        <f t="shared" si="20"/>
        <v>21</v>
      </c>
      <c r="F35" s="114">
        <f t="shared" si="20"/>
        <v>1160.1300000000001</v>
      </c>
      <c r="G35" s="65">
        <f t="shared" si="20"/>
        <v>34</v>
      </c>
      <c r="H35" s="114">
        <f t="shared" si="20"/>
        <v>1785.47</v>
      </c>
      <c r="I35" s="65">
        <f t="shared" si="20"/>
        <v>41</v>
      </c>
      <c r="J35" s="114">
        <f t="shared" si="20"/>
        <v>1347.13</v>
      </c>
      <c r="K35" s="65">
        <f t="shared" si="20"/>
        <v>19</v>
      </c>
      <c r="L35" s="114">
        <f t="shared" si="20"/>
        <v>617.9</v>
      </c>
      <c r="M35" s="65">
        <f t="shared" si="20"/>
        <v>22</v>
      </c>
      <c r="N35" s="114">
        <f t="shared" si="20"/>
        <v>547.55000000000007</v>
      </c>
      <c r="O35" s="65">
        <f t="shared" ref="O35:AB35" si="21">SUM(O33:O34)</f>
        <v>51</v>
      </c>
      <c r="P35" s="114">
        <f t="shared" si="21"/>
        <v>2472.77</v>
      </c>
      <c r="Q35" s="65">
        <f t="shared" si="21"/>
        <v>27</v>
      </c>
      <c r="R35" s="114">
        <f t="shared" si="21"/>
        <v>581.71</v>
      </c>
      <c r="S35" s="65">
        <f t="shared" si="21"/>
        <v>36</v>
      </c>
      <c r="T35" s="114">
        <f t="shared" si="21"/>
        <v>906.26</v>
      </c>
      <c r="U35" s="65">
        <f t="shared" si="21"/>
        <v>22</v>
      </c>
      <c r="V35" s="114">
        <f t="shared" si="21"/>
        <v>747.71</v>
      </c>
      <c r="W35" s="65">
        <f t="shared" si="21"/>
        <v>8</v>
      </c>
      <c r="X35" s="114">
        <f t="shared" si="21"/>
        <v>215.07</v>
      </c>
      <c r="Y35" s="65">
        <f t="shared" si="21"/>
        <v>49</v>
      </c>
      <c r="Z35" s="114">
        <f t="shared" si="21"/>
        <v>2932.21</v>
      </c>
      <c r="AA35" s="52">
        <f t="shared" si="21"/>
        <v>354</v>
      </c>
      <c r="AB35" s="53">
        <f t="shared" si="21"/>
        <v>14982.05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3858.4300000000003</v>
      </c>
      <c r="E37" s="71"/>
      <c r="F37" s="110">
        <f>F16+F25+F35-F9</f>
        <v>2099.21</v>
      </c>
      <c r="G37" s="71"/>
      <c r="H37" s="110">
        <f>H16+H25+H34-H9</f>
        <v>2558.7199999999993</v>
      </c>
      <c r="I37" s="71"/>
      <c r="J37" s="110">
        <f>J16+J25+J35-J9</f>
        <v>3182.62</v>
      </c>
      <c r="K37" s="71"/>
      <c r="L37" s="110">
        <f>L16+L25+L35-L9</f>
        <v>3460.619999999999</v>
      </c>
      <c r="M37" s="71"/>
      <c r="N37" s="110">
        <f>N16+N25+N35-N9</f>
        <v>1923.1999999999998</v>
      </c>
      <c r="O37" s="71"/>
      <c r="P37" s="110">
        <f>P16+P25+P35-P9</f>
        <v>5636.2500000000009</v>
      </c>
      <c r="Q37" s="71"/>
      <c r="R37" s="110">
        <f>R16+R25+R35-R9</f>
        <v>6027.12</v>
      </c>
      <c r="S37" s="71"/>
      <c r="T37" s="110">
        <f>T16+T25+T35-T9</f>
        <v>8113.88</v>
      </c>
      <c r="U37" s="71"/>
      <c r="V37" s="110">
        <f>V16+V25+V35-V9</f>
        <v>4002.2899999999991</v>
      </c>
      <c r="W37" s="71"/>
      <c r="X37" s="110">
        <f>X16+X25+X35-X9</f>
        <v>1665.03</v>
      </c>
      <c r="Y37" s="71"/>
      <c r="Z37" s="110">
        <f>Z16+Z25+Z35-Z9</f>
        <v>5717.41</v>
      </c>
      <c r="AA37" s="71"/>
      <c r="AB37" s="110">
        <f>AB16+AB25+AB35-AB9</f>
        <v>49600.819999999992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2" orientation="landscape" horizontalDpi="200" verticalDpi="200" r:id="rId1"/>
  <headerFooter alignWithMargins="0">
    <oddFooter>&amp;L&amp;F&amp;RPrepared by Kathy Adair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40"/>
  <sheetViews>
    <sheetView zoomScaleNormal="100" workbookViewId="0">
      <pane xSplit="2" ySplit="3" topLeftCell="L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4" width="11" style="1" customWidth="1"/>
    <col min="5" max="5" width="5.7109375" style="1" customWidth="1"/>
    <col min="6" max="6" width="8.140625" style="1" customWidth="1"/>
    <col min="7" max="7" width="5.7109375" style="1" customWidth="1"/>
    <col min="8" max="8" width="8.2851562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customWidth="1"/>
    <col min="15" max="15" width="5.7109375" style="1" customWidth="1"/>
    <col min="16" max="16" width="8.140625" style="1" customWidth="1"/>
    <col min="17" max="17" width="4" style="1" customWidth="1"/>
    <col min="18" max="18" width="8.140625" style="1" customWidth="1"/>
    <col min="19" max="19" width="4" style="1" customWidth="1"/>
    <col min="20" max="20" width="9.7109375" style="1" customWidth="1"/>
    <col min="21" max="21" width="3.42578125" style="1" customWidth="1"/>
    <col min="22" max="22" width="8.140625" style="1" customWidth="1"/>
    <col min="23" max="23" width="3.42578125" style="1" customWidth="1"/>
    <col min="24" max="24" width="8.140625" style="1" customWidth="1"/>
    <col min="25" max="25" width="4.42578125" style="1" customWidth="1"/>
    <col min="26" max="26" width="8.85546875" style="1" customWidth="1"/>
    <col min="27" max="27" width="5.7109375" style="3" customWidth="1"/>
    <col min="28" max="28" width="9.140625" style="3" customWidth="1"/>
  </cols>
  <sheetData>
    <row r="1" spans="1:28" x14ac:dyDescent="0.2">
      <c r="A1" t="s">
        <v>115</v>
      </c>
      <c r="C1" s="1" t="s">
        <v>35</v>
      </c>
    </row>
    <row r="2" spans="1:28" x14ac:dyDescent="0.2">
      <c r="A2" t="s">
        <v>22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82</v>
      </c>
      <c r="E6" s="8">
        <v>102</v>
      </c>
      <c r="G6" s="8">
        <v>105</v>
      </c>
      <c r="I6" s="8">
        <v>107</v>
      </c>
      <c r="K6" s="8">
        <v>60</v>
      </c>
      <c r="M6" s="8">
        <v>49</v>
      </c>
      <c r="O6" s="8">
        <v>86</v>
      </c>
      <c r="Q6" s="8">
        <v>82</v>
      </c>
      <c r="S6" s="8">
        <v>97</v>
      </c>
      <c r="U6" s="8">
        <v>83</v>
      </c>
      <c r="W6" s="6">
        <v>55</v>
      </c>
      <c r="Y6" s="8">
        <v>60</v>
      </c>
      <c r="AA6" s="49">
        <f>C6+E6+G6+I6+K6+M6+O6+Q6+S6+U6+W6+Y6</f>
        <v>968</v>
      </c>
      <c r="AB6" s="48"/>
    </row>
    <row r="7" spans="1:28" ht="13.5" thickTop="1" x14ac:dyDescent="0.2">
      <c r="B7" s="23" t="s">
        <v>112</v>
      </c>
      <c r="D7" s="4">
        <v>708.91</v>
      </c>
      <c r="F7" s="4">
        <v>1008.68</v>
      </c>
      <c r="H7" s="4">
        <v>923.12</v>
      </c>
      <c r="J7" s="4">
        <v>955.88</v>
      </c>
      <c r="L7" s="4">
        <v>563.04</v>
      </c>
      <c r="N7" s="4">
        <v>501.83</v>
      </c>
      <c r="P7" s="4">
        <v>924.47</v>
      </c>
      <c r="R7" s="4">
        <v>941.45</v>
      </c>
      <c r="T7" s="4">
        <v>1024.04</v>
      </c>
      <c r="V7" s="4">
        <v>849.67</v>
      </c>
      <c r="X7" s="4">
        <v>583.46</v>
      </c>
      <c r="Z7" s="4">
        <v>601.4</v>
      </c>
      <c r="AA7" s="48"/>
      <c r="AB7" s="50">
        <f>D7+F7+H7+J7+L7+N7+P7+R7+T7+V7+X7+Z7</f>
        <v>9585.9499999999989</v>
      </c>
    </row>
    <row r="8" spans="1:28" x14ac:dyDescent="0.2">
      <c r="B8" s="23" t="s">
        <v>113</v>
      </c>
      <c r="D8" s="6">
        <v>123</v>
      </c>
      <c r="F8" s="6">
        <v>153</v>
      </c>
      <c r="H8" s="6">
        <v>157.5</v>
      </c>
      <c r="J8" s="6">
        <v>160.5</v>
      </c>
      <c r="L8" s="6">
        <v>75</v>
      </c>
      <c r="N8" s="6">
        <v>61.25</v>
      </c>
      <c r="P8" s="6">
        <v>107.5</v>
      </c>
      <c r="R8" s="6">
        <v>102.5</v>
      </c>
      <c r="T8" s="6">
        <v>121.25</v>
      </c>
      <c r="V8" s="6">
        <v>103.75</v>
      </c>
      <c r="X8" s="6">
        <v>68.75</v>
      </c>
      <c r="Z8" s="6">
        <v>75</v>
      </c>
      <c r="AA8" s="48"/>
      <c r="AB8" s="51">
        <f>D8+F8+H8+J8+L8+N8+P8+R8+T8+V8+X8+Z8</f>
        <v>1309</v>
      </c>
    </row>
    <row r="9" spans="1:28" ht="13.5" thickBot="1" x14ac:dyDescent="0.25">
      <c r="A9" s="63" t="s">
        <v>38</v>
      </c>
      <c r="B9" s="131"/>
      <c r="C9" s="9"/>
      <c r="D9" s="59">
        <f>SUM(D7:D8)</f>
        <v>831.91</v>
      </c>
      <c r="E9" s="9"/>
      <c r="F9" s="59">
        <f>SUM(F7:F8)</f>
        <v>1161.6799999999998</v>
      </c>
      <c r="G9" s="9"/>
      <c r="H9" s="59">
        <f>SUM(H7:H8)</f>
        <v>1080.6199999999999</v>
      </c>
      <c r="I9" s="9"/>
      <c r="J9" s="59">
        <f>SUM(J7:J8)</f>
        <v>1116.3800000000001</v>
      </c>
      <c r="K9" s="9"/>
      <c r="L9" s="59">
        <f>SUM(L7:L8)</f>
        <v>638.04</v>
      </c>
      <c r="M9" s="9"/>
      <c r="N9" s="59">
        <f>SUM(N7:N8)</f>
        <v>563.07999999999993</v>
      </c>
      <c r="O9" s="9"/>
      <c r="P9" s="59">
        <f>SUM(P7:P8)</f>
        <v>1031.97</v>
      </c>
      <c r="Q9" s="9"/>
      <c r="R9" s="59">
        <f>SUM(R7:R8)</f>
        <v>1043.95</v>
      </c>
      <c r="S9" s="9"/>
      <c r="T9" s="59">
        <f>SUM(T7:T8)</f>
        <v>1145.29</v>
      </c>
      <c r="U9" s="9"/>
      <c r="V9" s="59">
        <f>SUM(V7:V8)</f>
        <v>953.42</v>
      </c>
      <c r="W9" s="9"/>
      <c r="X9" s="59">
        <f>SUM(X7:X8)</f>
        <v>652.21</v>
      </c>
      <c r="Y9" s="9"/>
      <c r="Z9" s="59">
        <f>SUM(Z7:Z8)</f>
        <v>676.4</v>
      </c>
      <c r="AA9" s="49"/>
      <c r="AB9" s="57">
        <f>SUM(AB7:AB8)</f>
        <v>10894.949999999999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56</v>
      </c>
      <c r="D12" s="129">
        <v>1399.3</v>
      </c>
      <c r="E12" s="129">
        <v>53</v>
      </c>
      <c r="F12" s="129">
        <v>1078.22</v>
      </c>
      <c r="G12" s="129">
        <v>45</v>
      </c>
      <c r="H12" s="129">
        <v>1230.1199999999999</v>
      </c>
      <c r="I12" s="129">
        <v>28</v>
      </c>
      <c r="J12" s="129">
        <v>630.65</v>
      </c>
      <c r="K12" s="129">
        <v>27</v>
      </c>
      <c r="L12" s="129">
        <v>609.9</v>
      </c>
      <c r="M12" s="129">
        <v>21</v>
      </c>
      <c r="N12" s="129">
        <v>361.58</v>
      </c>
      <c r="O12" s="129">
        <v>46</v>
      </c>
      <c r="P12" s="129">
        <v>994.95</v>
      </c>
      <c r="Q12" s="129">
        <v>41</v>
      </c>
      <c r="R12" s="129">
        <v>1172.19</v>
      </c>
      <c r="S12" s="129">
        <v>43</v>
      </c>
      <c r="T12" s="129">
        <v>1031.71</v>
      </c>
      <c r="U12" s="129">
        <v>52</v>
      </c>
      <c r="V12" s="129">
        <v>1405.19</v>
      </c>
      <c r="W12" s="129">
        <v>33</v>
      </c>
      <c r="X12" s="129">
        <v>879.81</v>
      </c>
      <c r="Y12" s="129">
        <v>37</v>
      </c>
      <c r="Z12" s="129">
        <v>1115.1600000000001</v>
      </c>
      <c r="AA12" s="50">
        <f t="shared" ref="AA12:AB15" si="0">C12+E12+G12+I12+K12+M12+O12+Q12+S12+U12+W12+Y12</f>
        <v>482</v>
      </c>
      <c r="AB12" s="50">
        <f t="shared" si="0"/>
        <v>11908.779999999999</v>
      </c>
    </row>
    <row r="13" spans="1:28" x14ac:dyDescent="0.2">
      <c r="A13" s="19"/>
      <c r="B13" t="s">
        <v>108</v>
      </c>
      <c r="C13" s="129">
        <v>1</v>
      </c>
      <c r="D13" s="129">
        <v>43.61</v>
      </c>
      <c r="E13" s="129">
        <v>3</v>
      </c>
      <c r="F13" s="129">
        <v>20.16</v>
      </c>
      <c r="G13" s="129">
        <v>1</v>
      </c>
      <c r="H13" s="129">
        <v>26.56</v>
      </c>
      <c r="I13" s="129">
        <v>2</v>
      </c>
      <c r="J13" s="129">
        <v>18.79</v>
      </c>
      <c r="K13" s="129"/>
      <c r="L13" s="129"/>
      <c r="M13" s="129"/>
      <c r="N13" s="129"/>
      <c r="O13" s="129">
        <v>1</v>
      </c>
      <c r="P13" s="129">
        <v>20</v>
      </c>
      <c r="Q13" s="129">
        <v>2</v>
      </c>
      <c r="R13" s="129">
        <v>94.93</v>
      </c>
      <c r="S13" s="129">
        <v>3</v>
      </c>
      <c r="T13" s="129">
        <v>22.06</v>
      </c>
      <c r="U13" s="129"/>
      <c r="V13" s="129"/>
      <c r="W13" s="129"/>
      <c r="X13" s="129"/>
      <c r="Y13" s="129">
        <v>2</v>
      </c>
      <c r="Z13" s="129">
        <v>46.64</v>
      </c>
      <c r="AA13" s="50">
        <f t="shared" si="0"/>
        <v>15</v>
      </c>
      <c r="AB13" s="50">
        <f t="shared" si="0"/>
        <v>292.75</v>
      </c>
    </row>
    <row r="14" spans="1:28" x14ac:dyDescent="0.2">
      <c r="B14" s="18" t="s">
        <v>111</v>
      </c>
      <c r="C14" s="129">
        <v>5</v>
      </c>
      <c r="D14" s="129">
        <v>631.79999999999995</v>
      </c>
      <c r="E14" s="129">
        <v>7</v>
      </c>
      <c r="F14" s="129">
        <v>583.79999999999995</v>
      </c>
      <c r="G14" s="129">
        <v>7</v>
      </c>
      <c r="H14" s="129">
        <v>656.4</v>
      </c>
      <c r="I14" s="129">
        <v>6</v>
      </c>
      <c r="J14" s="129">
        <v>87.6</v>
      </c>
      <c r="K14" s="129">
        <v>2</v>
      </c>
      <c r="L14" s="129">
        <v>211.6</v>
      </c>
      <c r="M14" s="129">
        <v>-1</v>
      </c>
      <c r="N14" s="129">
        <v>106</v>
      </c>
      <c r="O14" s="129">
        <v>4</v>
      </c>
      <c r="P14" s="129">
        <v>64.900000000000006</v>
      </c>
      <c r="Q14" s="129">
        <v>3</v>
      </c>
      <c r="R14" s="129">
        <v>369.8</v>
      </c>
      <c r="S14" s="129">
        <v>6</v>
      </c>
      <c r="T14" s="129">
        <v>380.8</v>
      </c>
      <c r="U14" s="129">
        <v>3</v>
      </c>
      <c r="V14" s="129">
        <v>116</v>
      </c>
      <c r="W14" s="129"/>
      <c r="X14" s="129"/>
      <c r="Y14" s="129">
        <v>1</v>
      </c>
      <c r="Z14" s="129">
        <v>0</v>
      </c>
      <c r="AA14" s="50">
        <f t="shared" si="0"/>
        <v>43</v>
      </c>
      <c r="AB14" s="50">
        <f t="shared" si="0"/>
        <v>3208.7000000000003</v>
      </c>
    </row>
    <row r="15" spans="1:28" s="29" customFormat="1" x14ac:dyDescent="0.2">
      <c r="A15" s="123"/>
      <c r="B15" s="124" t="s">
        <v>109</v>
      </c>
      <c r="C15" s="130">
        <v>1</v>
      </c>
      <c r="D15" s="130">
        <v>0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50">
        <f t="shared" si="0"/>
        <v>1</v>
      </c>
      <c r="AB15" s="50">
        <f t="shared" si="0"/>
        <v>0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63</v>
      </c>
      <c r="D16" s="59">
        <f t="shared" si="1"/>
        <v>2074.71</v>
      </c>
      <c r="E16" s="27">
        <f t="shared" si="1"/>
        <v>63</v>
      </c>
      <c r="F16" s="59">
        <f t="shared" si="1"/>
        <v>1682.18</v>
      </c>
      <c r="G16" s="27">
        <f t="shared" si="1"/>
        <v>53</v>
      </c>
      <c r="H16" s="59">
        <f t="shared" si="1"/>
        <v>1913.08</v>
      </c>
      <c r="I16" s="27">
        <f t="shared" si="1"/>
        <v>36</v>
      </c>
      <c r="J16" s="59">
        <f t="shared" si="1"/>
        <v>737.04</v>
      </c>
      <c r="K16" s="27">
        <f t="shared" si="1"/>
        <v>29</v>
      </c>
      <c r="L16" s="59">
        <f t="shared" si="1"/>
        <v>821.5</v>
      </c>
      <c r="M16" s="27">
        <f t="shared" si="1"/>
        <v>20</v>
      </c>
      <c r="N16" s="59">
        <f t="shared" si="1"/>
        <v>467.58</v>
      </c>
      <c r="O16" s="27">
        <f t="shared" si="1"/>
        <v>51</v>
      </c>
      <c r="P16" s="59">
        <f t="shared" si="1"/>
        <v>1079.8500000000001</v>
      </c>
      <c r="Q16" s="27">
        <f t="shared" si="1"/>
        <v>46</v>
      </c>
      <c r="R16" s="59">
        <f t="shared" si="1"/>
        <v>1636.92</v>
      </c>
      <c r="S16" s="27">
        <f t="shared" si="1"/>
        <v>52</v>
      </c>
      <c r="T16" s="59">
        <f t="shared" si="1"/>
        <v>1434.57</v>
      </c>
      <c r="U16" s="27">
        <f t="shared" si="1"/>
        <v>55</v>
      </c>
      <c r="V16" s="59">
        <f t="shared" si="1"/>
        <v>1521.19</v>
      </c>
      <c r="W16" s="27">
        <f t="shared" si="1"/>
        <v>33</v>
      </c>
      <c r="X16" s="59">
        <f t="shared" si="1"/>
        <v>879.81</v>
      </c>
      <c r="Y16" s="27">
        <f t="shared" si="1"/>
        <v>40</v>
      </c>
      <c r="Z16" s="59">
        <f t="shared" si="1"/>
        <v>1161.8000000000002</v>
      </c>
      <c r="AA16" s="52">
        <f t="shared" si="1"/>
        <v>541</v>
      </c>
      <c r="AB16" s="53">
        <f t="shared" si="1"/>
        <v>15410.23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-1</v>
      </c>
      <c r="D22" s="17">
        <v>0</v>
      </c>
      <c r="E22" s="17">
        <v>2</v>
      </c>
      <c r="F22" s="22">
        <v>419.1</v>
      </c>
      <c r="G22" s="17">
        <v>1</v>
      </c>
      <c r="H22" s="17">
        <v>300.8</v>
      </c>
      <c r="I22" s="17">
        <v>2</v>
      </c>
      <c r="J22" s="17">
        <v>1230.1500000000001</v>
      </c>
      <c r="K22" s="17"/>
      <c r="L22" s="17"/>
      <c r="M22" s="17">
        <v>3</v>
      </c>
      <c r="N22" s="17">
        <v>949.15</v>
      </c>
      <c r="O22" s="17">
        <v>5</v>
      </c>
      <c r="P22" s="17">
        <v>2702.59</v>
      </c>
      <c r="Q22" s="17">
        <v>9</v>
      </c>
      <c r="R22" s="17">
        <v>4263.63</v>
      </c>
      <c r="S22" s="17">
        <v>6</v>
      </c>
      <c r="T22" s="17">
        <v>2383.21</v>
      </c>
      <c r="U22" s="17">
        <v>2</v>
      </c>
      <c r="V22" s="17">
        <v>1096.9000000000001</v>
      </c>
      <c r="W22" s="17">
        <v>8</v>
      </c>
      <c r="X22" s="17">
        <v>3717.01</v>
      </c>
      <c r="Y22" s="17">
        <v>2</v>
      </c>
      <c r="Z22" s="17">
        <v>726</v>
      </c>
      <c r="AA22" s="50">
        <f t="shared" ref="AA22:AA24" si="4">C22+E22+G22+I22+K22+M22+O22+Q22+S22+U22+W22+Y22</f>
        <v>39</v>
      </c>
      <c r="AB22" s="50">
        <f t="shared" ref="AB22:AB24" si="5">D22+F22+H22+J22+L22+N22+P22+R22+T22+V22+X22+Z22</f>
        <v>17788.54</v>
      </c>
    </row>
    <row r="23" spans="1:30" x14ac:dyDescent="0.2">
      <c r="B23" s="23" t="s">
        <v>45</v>
      </c>
      <c r="C23" s="17">
        <v>3</v>
      </c>
      <c r="D23" s="17">
        <v>1141.7</v>
      </c>
      <c r="E23" s="17">
        <v>1</v>
      </c>
      <c r="F23" s="17">
        <v>268.5</v>
      </c>
      <c r="G23" s="17">
        <v>1</v>
      </c>
      <c r="H23" s="17">
        <v>466.8</v>
      </c>
      <c r="I23" s="17"/>
      <c r="J23" s="17"/>
      <c r="K23" s="17"/>
      <c r="L23" s="17"/>
      <c r="M23" s="17">
        <v>2</v>
      </c>
      <c r="N23" s="17">
        <v>576.6</v>
      </c>
      <c r="O23" s="17">
        <v>2</v>
      </c>
      <c r="P23" s="17">
        <v>1086.8499999999999</v>
      </c>
      <c r="Q23" s="17">
        <v>5</v>
      </c>
      <c r="R23" s="17">
        <v>2940</v>
      </c>
      <c r="S23" s="17">
        <v>3</v>
      </c>
      <c r="T23" s="17">
        <v>1365.9</v>
      </c>
      <c r="U23" s="17">
        <v>1</v>
      </c>
      <c r="V23" s="17">
        <v>327.75</v>
      </c>
      <c r="W23" s="17"/>
      <c r="X23" s="17"/>
      <c r="Y23" s="17"/>
      <c r="Z23" s="17"/>
      <c r="AA23" s="50">
        <f t="shared" si="4"/>
        <v>18</v>
      </c>
      <c r="AB23" s="50">
        <f t="shared" si="5"/>
        <v>8174.1</v>
      </c>
    </row>
    <row r="24" spans="1:30" x14ac:dyDescent="0.2">
      <c r="A24" s="29"/>
      <c r="B24" s="30" t="s">
        <v>46</v>
      </c>
      <c r="C24" s="8"/>
      <c r="D24" s="8"/>
      <c r="E24" s="8"/>
      <c r="F24" s="8"/>
      <c r="G24" s="8"/>
      <c r="H24" s="8"/>
      <c r="I24" s="8"/>
      <c r="J24" s="8"/>
      <c r="K24" s="4"/>
      <c r="L24" s="4"/>
      <c r="M24" s="4"/>
      <c r="N24" s="4"/>
      <c r="O24" s="4"/>
      <c r="P24" s="4"/>
      <c r="Q24" s="4"/>
      <c r="R24" s="4"/>
      <c r="S24" s="4">
        <v>1</v>
      </c>
      <c r="T24" s="4">
        <v>502.67</v>
      </c>
      <c r="U24" s="4"/>
      <c r="V24" s="4"/>
      <c r="W24" s="4"/>
      <c r="X24" s="4"/>
      <c r="Y24" s="4">
        <v>4</v>
      </c>
      <c r="Z24" s="4">
        <v>150</v>
      </c>
      <c r="AA24" s="50">
        <f t="shared" si="4"/>
        <v>5</v>
      </c>
      <c r="AB24" s="50">
        <f t="shared" si="5"/>
        <v>652.67000000000007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2</v>
      </c>
      <c r="D25" s="59">
        <f t="shared" si="6"/>
        <v>1141.7</v>
      </c>
      <c r="E25" s="27">
        <f t="shared" si="6"/>
        <v>3</v>
      </c>
      <c r="F25" s="59">
        <f t="shared" si="6"/>
        <v>687.6</v>
      </c>
      <c r="G25" s="27">
        <f t="shared" si="6"/>
        <v>2</v>
      </c>
      <c r="H25" s="59">
        <f t="shared" si="6"/>
        <v>767.6</v>
      </c>
      <c r="I25" s="27">
        <f t="shared" si="6"/>
        <v>2</v>
      </c>
      <c r="J25" s="59">
        <f t="shared" si="6"/>
        <v>1230.1500000000001</v>
      </c>
      <c r="K25" s="64">
        <f t="shared" si="6"/>
        <v>0</v>
      </c>
      <c r="L25" s="72">
        <f t="shared" si="6"/>
        <v>0</v>
      </c>
      <c r="M25" s="64">
        <f t="shared" si="6"/>
        <v>5</v>
      </c>
      <c r="N25" s="72">
        <f t="shared" si="6"/>
        <v>1525.75</v>
      </c>
      <c r="O25" s="64">
        <f t="shared" si="6"/>
        <v>7</v>
      </c>
      <c r="P25" s="72">
        <f t="shared" si="6"/>
        <v>3789.44</v>
      </c>
      <c r="Q25" s="64">
        <f t="shared" si="6"/>
        <v>14</v>
      </c>
      <c r="R25" s="72">
        <f t="shared" si="6"/>
        <v>7203.63</v>
      </c>
      <c r="S25" s="64">
        <f t="shared" si="6"/>
        <v>10</v>
      </c>
      <c r="T25" s="72">
        <f t="shared" si="6"/>
        <v>4251.78</v>
      </c>
      <c r="U25" s="64">
        <f t="shared" si="6"/>
        <v>3</v>
      </c>
      <c r="V25" s="72">
        <f t="shared" si="6"/>
        <v>1424.65</v>
      </c>
      <c r="W25" s="64">
        <f t="shared" si="6"/>
        <v>8</v>
      </c>
      <c r="X25" s="72">
        <f t="shared" si="6"/>
        <v>3717.01</v>
      </c>
      <c r="Y25" s="64">
        <f t="shared" si="6"/>
        <v>6</v>
      </c>
      <c r="Z25" s="72">
        <f t="shared" si="6"/>
        <v>876</v>
      </c>
      <c r="AA25" s="52">
        <f t="shared" si="6"/>
        <v>62</v>
      </c>
      <c r="AB25" s="53">
        <f t="shared" si="6"/>
        <v>26615.309999999998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65</v>
      </c>
      <c r="D27" s="73">
        <f t="shared" si="7"/>
        <v>3216.41</v>
      </c>
      <c r="E27" s="61">
        <f t="shared" si="7"/>
        <v>66</v>
      </c>
      <c r="F27" s="73">
        <f t="shared" si="7"/>
        <v>2369.7800000000002</v>
      </c>
      <c r="G27" s="61">
        <f t="shared" si="7"/>
        <v>55</v>
      </c>
      <c r="H27" s="73">
        <f t="shared" si="7"/>
        <v>2680.68</v>
      </c>
      <c r="I27" s="61">
        <f t="shared" si="7"/>
        <v>38</v>
      </c>
      <c r="J27" s="73">
        <f t="shared" si="7"/>
        <v>1967.19</v>
      </c>
      <c r="K27" s="61">
        <f t="shared" si="7"/>
        <v>29</v>
      </c>
      <c r="L27" s="73">
        <f t="shared" si="7"/>
        <v>821.5</v>
      </c>
      <c r="M27" s="61">
        <f t="shared" si="7"/>
        <v>25</v>
      </c>
      <c r="N27" s="73">
        <f t="shared" si="7"/>
        <v>1993.33</v>
      </c>
      <c r="O27" s="61">
        <f t="shared" si="7"/>
        <v>58</v>
      </c>
      <c r="P27" s="73">
        <f t="shared" si="7"/>
        <v>4869.29</v>
      </c>
      <c r="Q27" s="61">
        <f t="shared" si="7"/>
        <v>60</v>
      </c>
      <c r="R27" s="73">
        <f t="shared" si="7"/>
        <v>8840.5499999999993</v>
      </c>
      <c r="S27" s="61">
        <f t="shared" si="7"/>
        <v>62</v>
      </c>
      <c r="T27" s="73">
        <f t="shared" si="7"/>
        <v>5686.3499999999995</v>
      </c>
      <c r="U27" s="61">
        <f t="shared" si="7"/>
        <v>58</v>
      </c>
      <c r="V27" s="73">
        <f t="shared" si="7"/>
        <v>2945.84</v>
      </c>
      <c r="W27" s="61">
        <f t="shared" si="7"/>
        <v>41</v>
      </c>
      <c r="X27" s="73">
        <f t="shared" si="7"/>
        <v>4596.82</v>
      </c>
      <c r="Y27" s="61">
        <f t="shared" si="7"/>
        <v>46</v>
      </c>
      <c r="Z27" s="73">
        <f t="shared" si="7"/>
        <v>2037.8000000000002</v>
      </c>
      <c r="AA27" s="117">
        <f t="shared" si="7"/>
        <v>603</v>
      </c>
      <c r="AB27" s="118">
        <f t="shared" si="7"/>
        <v>42025.539999999994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38924.94</v>
      </c>
      <c r="E29" s="60"/>
      <c r="F29" s="87">
        <v>40925.879999999997</v>
      </c>
      <c r="G29" s="60"/>
      <c r="H29" s="87">
        <v>41047.879999999997</v>
      </c>
      <c r="I29" s="60"/>
      <c r="J29" s="87">
        <v>30648.69</v>
      </c>
      <c r="K29" s="60"/>
      <c r="L29" s="87">
        <v>21881.15</v>
      </c>
      <c r="M29" s="60"/>
      <c r="N29" s="87">
        <v>14987.84</v>
      </c>
      <c r="O29" s="60"/>
      <c r="P29" s="87">
        <v>28045.29</v>
      </c>
      <c r="Q29" s="60"/>
      <c r="R29" s="87">
        <v>36045.730000000003</v>
      </c>
      <c r="S29" s="60"/>
      <c r="T29" s="87">
        <v>36605.050000000003</v>
      </c>
      <c r="U29" s="60"/>
      <c r="V29" s="87">
        <v>38185.5</v>
      </c>
      <c r="W29" s="60"/>
      <c r="X29" s="87">
        <v>25653.32</v>
      </c>
      <c r="Y29" s="60"/>
      <c r="Z29" s="87">
        <v>29743.64</v>
      </c>
      <c r="AA29" s="85"/>
      <c r="AB29" s="58">
        <f>D29+F29+H29+J29+L29+N29+P29+R29+T29+V29+X29+Z29</f>
        <v>382694.91000000003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8.263108433821606E-2</v>
      </c>
      <c r="E30" s="28"/>
      <c r="F30" s="105">
        <f t="shared" ref="F30" si="8">F27/F29</f>
        <v>5.7904191675292024E-2</v>
      </c>
      <c r="G30" s="28"/>
      <c r="H30" s="105">
        <f t="shared" ref="H30" si="9">H27/H29</f>
        <v>6.5306174155644575E-2</v>
      </c>
      <c r="I30" s="28"/>
      <c r="J30" s="105">
        <f t="shared" ref="J30" si="10">J27/J29</f>
        <v>6.4185125041233415E-2</v>
      </c>
      <c r="K30" s="28"/>
      <c r="L30" s="105">
        <f t="shared" ref="L30" si="11">L27/L29</f>
        <v>3.7543730562607541E-2</v>
      </c>
      <c r="M30" s="28"/>
      <c r="N30" s="105">
        <f t="shared" ref="N30" si="12">N27/N29</f>
        <v>0.13299648248179857</v>
      </c>
      <c r="O30" s="28"/>
      <c r="P30" s="105">
        <f>P27/P29</f>
        <v>0.17362238008592529</v>
      </c>
      <c r="Q30" s="28"/>
      <c r="R30" s="105">
        <f t="shared" ref="R30" si="13">R27/R29</f>
        <v>0.24525928591264481</v>
      </c>
      <c r="S30" s="28"/>
      <c r="T30" s="105">
        <f t="shared" ref="T30" si="14">T27/T29</f>
        <v>0.15534332011566707</v>
      </c>
      <c r="U30" s="28"/>
      <c r="V30" s="105">
        <f t="shared" ref="V30" si="15">V27/V29</f>
        <v>7.7145513349307984E-2</v>
      </c>
      <c r="W30" s="28"/>
      <c r="X30" s="105">
        <f>X27/X29</f>
        <v>0.17919006194909665</v>
      </c>
      <c r="Y30" s="28"/>
      <c r="Z30" s="105">
        <f>Z27/Z29</f>
        <v>6.8512125617442923E-2</v>
      </c>
      <c r="AA30" s="119"/>
      <c r="AB30" s="120">
        <f>AB27/AB29</f>
        <v>0.10981473466683941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15</v>
      </c>
      <c r="D33" s="17">
        <v>864</v>
      </c>
      <c r="E33" s="17">
        <v>41</v>
      </c>
      <c r="F33" s="17">
        <v>3381.45</v>
      </c>
      <c r="G33" s="17">
        <v>51</v>
      </c>
      <c r="H33" s="17">
        <v>3310.1</v>
      </c>
      <c r="I33" s="17">
        <v>40</v>
      </c>
      <c r="J33" s="17">
        <v>2723.76</v>
      </c>
      <c r="K33" s="17">
        <v>39</v>
      </c>
      <c r="L33" s="17">
        <v>2833.85</v>
      </c>
      <c r="M33" s="17">
        <v>28</v>
      </c>
      <c r="N33" s="17">
        <v>560.5</v>
      </c>
      <c r="O33" s="17">
        <v>15</v>
      </c>
      <c r="P33" s="111">
        <v>406</v>
      </c>
      <c r="Q33" s="17">
        <v>21</v>
      </c>
      <c r="R33" s="111">
        <v>1050.5999999999999</v>
      </c>
      <c r="S33" s="17">
        <v>34</v>
      </c>
      <c r="T33" s="111">
        <v>1253.9000000000001</v>
      </c>
      <c r="U33" s="17">
        <v>50</v>
      </c>
      <c r="V33" s="111">
        <v>1373.65</v>
      </c>
      <c r="W33" s="17">
        <v>28</v>
      </c>
      <c r="X33" s="111">
        <v>670.99</v>
      </c>
      <c r="Y33" s="17">
        <v>13</v>
      </c>
      <c r="Z33" s="111">
        <v>756.9</v>
      </c>
      <c r="AA33" s="50">
        <f t="shared" ref="AA33:AA34" si="16">C33+E33+G33+I33+K33+M33+O33+Q33+S33+U33+W33+Y33</f>
        <v>375</v>
      </c>
      <c r="AB33" s="113">
        <f t="shared" ref="AB33:AB34" si="17">D33+F33+H33+J33+L33+N33+P33+R33+T33+V33+X33+Z33</f>
        <v>19185.700000000004</v>
      </c>
    </row>
    <row r="34" spans="1:32" x14ac:dyDescent="0.2">
      <c r="A34" s="29"/>
      <c r="B34" s="30" t="s">
        <v>41</v>
      </c>
      <c r="C34" s="95">
        <v>21</v>
      </c>
      <c r="D34" s="95">
        <v>997.44</v>
      </c>
      <c r="E34" s="95">
        <v>26</v>
      </c>
      <c r="F34" s="95">
        <v>1232.48</v>
      </c>
      <c r="G34" s="95">
        <v>36</v>
      </c>
      <c r="H34" s="95">
        <v>640.86</v>
      </c>
      <c r="I34" s="95">
        <v>19</v>
      </c>
      <c r="J34" s="95">
        <v>601.1</v>
      </c>
      <c r="K34" s="95">
        <v>43</v>
      </c>
      <c r="L34" s="95">
        <v>1460.42</v>
      </c>
      <c r="M34" s="95">
        <v>31</v>
      </c>
      <c r="N34" s="95">
        <v>1104.57</v>
      </c>
      <c r="O34" s="95">
        <v>20</v>
      </c>
      <c r="P34" s="112">
        <v>622.20000000000005</v>
      </c>
      <c r="Q34" s="95">
        <v>38</v>
      </c>
      <c r="R34" s="112">
        <v>1594.2</v>
      </c>
      <c r="S34" s="95">
        <v>45</v>
      </c>
      <c r="T34" s="112">
        <v>815.38</v>
      </c>
      <c r="U34" s="95">
        <v>42</v>
      </c>
      <c r="V34" s="112">
        <v>1516.72</v>
      </c>
      <c r="W34" s="95">
        <v>27</v>
      </c>
      <c r="X34" s="112">
        <v>684.65</v>
      </c>
      <c r="Y34" s="95">
        <v>28</v>
      </c>
      <c r="Z34" s="112">
        <v>2273.66</v>
      </c>
      <c r="AA34" s="50">
        <f t="shared" si="16"/>
        <v>376</v>
      </c>
      <c r="AB34" s="113">
        <f t="shared" si="17"/>
        <v>13543.679999999998</v>
      </c>
    </row>
    <row r="35" spans="1:32" s="24" customFormat="1" ht="13.5" thickBot="1" x14ac:dyDescent="0.25">
      <c r="A35" s="63" t="s">
        <v>75</v>
      </c>
      <c r="B35" s="63"/>
      <c r="C35" s="65">
        <f t="shared" ref="C35:N35" si="18">C33+C34</f>
        <v>36</v>
      </c>
      <c r="D35" s="114">
        <f t="shared" si="18"/>
        <v>1861.44</v>
      </c>
      <c r="E35" s="65">
        <f t="shared" si="18"/>
        <v>67</v>
      </c>
      <c r="F35" s="114">
        <f t="shared" si="18"/>
        <v>4613.93</v>
      </c>
      <c r="G35" s="65">
        <f t="shared" si="18"/>
        <v>87</v>
      </c>
      <c r="H35" s="114">
        <f t="shared" si="18"/>
        <v>3950.96</v>
      </c>
      <c r="I35" s="65">
        <f t="shared" si="18"/>
        <v>59</v>
      </c>
      <c r="J35" s="114">
        <f t="shared" si="18"/>
        <v>3324.86</v>
      </c>
      <c r="K35" s="65">
        <f t="shared" si="18"/>
        <v>82</v>
      </c>
      <c r="L35" s="114">
        <f t="shared" si="18"/>
        <v>4294.2700000000004</v>
      </c>
      <c r="M35" s="65">
        <f t="shared" si="18"/>
        <v>59</v>
      </c>
      <c r="N35" s="114">
        <f t="shared" si="18"/>
        <v>1665.07</v>
      </c>
      <c r="O35" s="65">
        <f t="shared" ref="O35:AB35" si="19">SUM(O33:O34)</f>
        <v>35</v>
      </c>
      <c r="P35" s="114">
        <f t="shared" si="19"/>
        <v>1028.2</v>
      </c>
      <c r="Q35" s="65">
        <f t="shared" si="19"/>
        <v>59</v>
      </c>
      <c r="R35" s="114">
        <f t="shared" si="19"/>
        <v>2644.8</v>
      </c>
      <c r="S35" s="65">
        <f t="shared" si="19"/>
        <v>79</v>
      </c>
      <c r="T35" s="114">
        <f t="shared" si="19"/>
        <v>2069.2800000000002</v>
      </c>
      <c r="U35" s="65">
        <f t="shared" si="19"/>
        <v>92</v>
      </c>
      <c r="V35" s="114">
        <f t="shared" si="19"/>
        <v>2890.37</v>
      </c>
      <c r="W35" s="65">
        <f t="shared" si="19"/>
        <v>55</v>
      </c>
      <c r="X35" s="114">
        <f t="shared" si="19"/>
        <v>1355.6399999999999</v>
      </c>
      <c r="Y35" s="65">
        <f t="shared" si="19"/>
        <v>41</v>
      </c>
      <c r="Z35" s="114">
        <f t="shared" si="19"/>
        <v>3030.56</v>
      </c>
      <c r="AA35" s="52">
        <f t="shared" si="19"/>
        <v>751</v>
      </c>
      <c r="AB35" s="53">
        <f t="shared" si="19"/>
        <v>32729.380000000005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4245.9400000000005</v>
      </c>
      <c r="E37" s="71"/>
      <c r="F37" s="110">
        <f>F16+F25+F35-F9</f>
        <v>5822.0300000000007</v>
      </c>
      <c r="G37" s="71"/>
      <c r="H37" s="110">
        <f>H16+H25+H34-H9</f>
        <v>2240.92</v>
      </c>
      <c r="I37" s="71"/>
      <c r="J37" s="110">
        <f>J16+J25+J35-J9</f>
        <v>4175.67</v>
      </c>
      <c r="K37" s="71"/>
      <c r="L37" s="110">
        <f>L16+L25+L35-L9</f>
        <v>4477.7300000000005</v>
      </c>
      <c r="M37" s="71"/>
      <c r="N37" s="110">
        <f>N16+N25+N35-N9</f>
        <v>3095.3199999999997</v>
      </c>
      <c r="O37" s="71"/>
      <c r="P37" s="110">
        <f>P16+P25+P35-P9</f>
        <v>4865.5199999999995</v>
      </c>
      <c r="Q37" s="71"/>
      <c r="R37" s="110">
        <f>R16+R25+R35-R9</f>
        <v>10441.399999999998</v>
      </c>
      <c r="S37" s="71"/>
      <c r="T37" s="110">
        <f>T16+T25+T35-T9</f>
        <v>6610.3399999999992</v>
      </c>
      <c r="U37" s="71"/>
      <c r="V37" s="110">
        <f>V16+V25+V35-V9</f>
        <v>4882.79</v>
      </c>
      <c r="W37" s="71"/>
      <c r="X37" s="110">
        <f>X16+X25+X35-X9</f>
        <v>5300.2499999999991</v>
      </c>
      <c r="Y37" s="71"/>
      <c r="Z37" s="110">
        <f>Z16+Z25+Z35-Z9</f>
        <v>4391.9600000000009</v>
      </c>
      <c r="AA37" s="71"/>
      <c r="AB37" s="110">
        <f>AB16+AB25+AB35-AB9</f>
        <v>63859.97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17" right="0.17" top="1" bottom="1" header="0.5" footer="0.5"/>
  <pageSetup scale="62" orientation="landscape" r:id="rId1"/>
  <headerFooter alignWithMargins="0">
    <oddFooter>&amp;L&amp;F&amp;RPrepared by Kathy Adair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40"/>
  <sheetViews>
    <sheetView zoomScaleNormal="100" workbookViewId="0">
      <pane xSplit="2" ySplit="3" topLeftCell="L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bestFit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customWidth="1"/>
    <col min="15" max="15" width="4" style="1" customWidth="1"/>
    <col min="16" max="16" width="8.140625" style="1" customWidth="1"/>
    <col min="17" max="17" width="4.5703125" style="1" customWidth="1"/>
    <col min="18" max="18" width="8.140625" style="1" customWidth="1"/>
    <col min="19" max="19" width="4" style="1" customWidth="1"/>
    <col min="20" max="20" width="9.140625" style="1" bestFit="1" customWidth="1"/>
    <col min="21" max="21" width="4" style="1" customWidth="1"/>
    <col min="22" max="22" width="9.140625" style="1" customWidth="1"/>
    <col min="23" max="23" width="4" style="1" customWidth="1"/>
    <col min="24" max="24" width="8.140625" style="1" customWidth="1"/>
    <col min="25" max="25" width="3.7109375" style="1" customWidth="1"/>
    <col min="26" max="26" width="8.140625" style="1" customWidth="1"/>
    <col min="27" max="27" width="5.85546875" style="3" customWidth="1"/>
    <col min="28" max="28" width="9.140625" style="3" bestFit="1" customWidth="1"/>
  </cols>
  <sheetData>
    <row r="1" spans="1:30" x14ac:dyDescent="0.2">
      <c r="A1" t="s">
        <v>115</v>
      </c>
    </row>
    <row r="2" spans="1:30" x14ac:dyDescent="0.2">
      <c r="A2" t="s">
        <v>23</v>
      </c>
    </row>
    <row r="3" spans="1:30" s="29" customFormat="1" x14ac:dyDescent="0.2">
      <c r="C3" s="143" t="s">
        <v>0</v>
      </c>
      <c r="D3" s="143"/>
      <c r="E3" s="143" t="s">
        <v>1</v>
      </c>
      <c r="F3" s="143"/>
      <c r="G3" s="143" t="s">
        <v>2</v>
      </c>
      <c r="H3" s="143"/>
      <c r="I3" s="143" t="s">
        <v>3</v>
      </c>
      <c r="J3" s="143"/>
      <c r="K3" s="143" t="s">
        <v>4</v>
      </c>
      <c r="L3" s="143"/>
      <c r="M3" s="143" t="s">
        <v>5</v>
      </c>
      <c r="N3" s="143"/>
      <c r="O3" s="143" t="s">
        <v>6</v>
      </c>
      <c r="P3" s="143"/>
      <c r="Q3" s="143" t="s">
        <v>7</v>
      </c>
      <c r="R3" s="143"/>
      <c r="S3" s="143" t="s">
        <v>8</v>
      </c>
      <c r="T3" s="143"/>
      <c r="U3" s="143" t="s">
        <v>9</v>
      </c>
      <c r="V3" s="143"/>
      <c r="W3" s="143" t="s">
        <v>10</v>
      </c>
      <c r="X3" s="143"/>
      <c r="Y3" s="143" t="s">
        <v>11</v>
      </c>
      <c r="Z3" s="143"/>
      <c r="AA3" s="144" t="s">
        <v>12</v>
      </c>
      <c r="AB3" s="144"/>
    </row>
    <row r="4" spans="1:30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30" ht="15" x14ac:dyDescent="0.25">
      <c r="A5" s="25" t="s">
        <v>36</v>
      </c>
      <c r="B5" s="24"/>
      <c r="AA5" s="48"/>
      <c r="AB5" s="48"/>
    </row>
    <row r="6" spans="1:30" ht="13.5" thickBot="1" x14ac:dyDescent="0.25">
      <c r="B6" s="23" t="s">
        <v>110</v>
      </c>
      <c r="C6" s="8">
        <v>278</v>
      </c>
      <c r="E6" s="8">
        <v>331</v>
      </c>
      <c r="G6" s="8">
        <v>217</v>
      </c>
      <c r="I6" s="8">
        <v>343</v>
      </c>
      <c r="K6" s="8">
        <v>181</v>
      </c>
      <c r="M6" s="8">
        <v>196</v>
      </c>
      <c r="O6" s="8">
        <v>214</v>
      </c>
      <c r="Q6" s="8">
        <v>230</v>
      </c>
      <c r="S6" s="8">
        <v>429</v>
      </c>
      <c r="U6" s="8">
        <v>219</v>
      </c>
      <c r="W6" s="6">
        <v>121</v>
      </c>
      <c r="Y6" s="8">
        <v>58</v>
      </c>
      <c r="AA6" s="49">
        <f>C6+E6+G6+I6+K6+M6+O6+Q6+S6+U6+W6+Y6</f>
        <v>2817</v>
      </c>
      <c r="AB6" s="48"/>
    </row>
    <row r="7" spans="1:30" ht="13.5" thickTop="1" x14ac:dyDescent="0.2">
      <c r="B7" s="23" t="s">
        <v>112</v>
      </c>
      <c r="D7" s="4">
        <v>3939.75</v>
      </c>
      <c r="F7" s="4">
        <v>4389.18</v>
      </c>
      <c r="H7" s="4">
        <v>2870.43</v>
      </c>
      <c r="J7" s="4">
        <v>4497.2700000000004</v>
      </c>
      <c r="L7" s="4">
        <v>2632.74</v>
      </c>
      <c r="N7" s="4">
        <v>2958.46</v>
      </c>
      <c r="P7" s="4">
        <v>2797.37</v>
      </c>
      <c r="R7" s="4">
        <v>3430.74</v>
      </c>
      <c r="T7" s="4">
        <v>7057.54</v>
      </c>
      <c r="V7" s="4">
        <v>3000.18</v>
      </c>
      <c r="X7" s="4">
        <v>1249.3699999999999</v>
      </c>
      <c r="Z7" s="4">
        <v>610.94000000000005</v>
      </c>
      <c r="AA7" s="48"/>
      <c r="AB7" s="50">
        <f>D7+F7+H7+J7+L7+N7+P7+R7+T7+V7+X7+Z7</f>
        <v>39433.970000000008</v>
      </c>
    </row>
    <row r="8" spans="1:30" x14ac:dyDescent="0.2">
      <c r="B8" s="23" t="s">
        <v>113</v>
      </c>
      <c r="D8" s="6">
        <v>416.38</v>
      </c>
      <c r="F8" s="6">
        <v>497.19</v>
      </c>
      <c r="H8" s="6">
        <v>326.05</v>
      </c>
      <c r="J8" s="6">
        <v>515.13</v>
      </c>
      <c r="L8" s="6">
        <v>229.4</v>
      </c>
      <c r="N8" s="6">
        <v>244.87</v>
      </c>
      <c r="P8" s="6">
        <v>267.73</v>
      </c>
      <c r="R8" s="6">
        <v>287.37</v>
      </c>
      <c r="T8" s="6">
        <v>536.67999999999995</v>
      </c>
      <c r="V8" s="6">
        <v>273.18</v>
      </c>
      <c r="X8" s="6">
        <v>151.02000000000001</v>
      </c>
      <c r="Z8" s="6">
        <v>71.86</v>
      </c>
      <c r="AA8" s="48"/>
      <c r="AB8" s="51">
        <f>D8+F8+H8+J8+L8+N8+P8+R8+T8+V8+X8+Z8</f>
        <v>3816.8599999999997</v>
      </c>
    </row>
    <row r="9" spans="1:30" ht="13.5" thickBot="1" x14ac:dyDescent="0.25">
      <c r="A9" s="63" t="s">
        <v>38</v>
      </c>
      <c r="B9" s="131"/>
      <c r="C9" s="9"/>
      <c r="D9" s="59">
        <f>SUM(D7:D8)</f>
        <v>4356.13</v>
      </c>
      <c r="E9" s="9"/>
      <c r="F9" s="59">
        <f>SUM(F7:F8)</f>
        <v>4886.37</v>
      </c>
      <c r="G9" s="9"/>
      <c r="H9" s="59">
        <f>SUM(H7:H8)</f>
        <v>3196.48</v>
      </c>
      <c r="I9" s="9"/>
      <c r="J9" s="59">
        <f>SUM(J7:J8)</f>
        <v>5012.4000000000005</v>
      </c>
      <c r="K9" s="9"/>
      <c r="L9" s="59">
        <f>SUM(L7:L8)</f>
        <v>2862.14</v>
      </c>
      <c r="M9" s="9"/>
      <c r="N9" s="59">
        <f>SUM(N7:N8)</f>
        <v>3203.33</v>
      </c>
      <c r="O9" s="9"/>
      <c r="P9" s="59">
        <f>SUM(P7:P8)</f>
        <v>3065.1</v>
      </c>
      <c r="Q9" s="9"/>
      <c r="R9" s="59">
        <f>SUM(R7:R8)</f>
        <v>3718.1099999999997</v>
      </c>
      <c r="S9" s="9"/>
      <c r="T9" s="59">
        <f>SUM(T7:T8)</f>
        <v>7594.22</v>
      </c>
      <c r="U9" s="9"/>
      <c r="V9" s="59">
        <f>SUM(V7:V8)</f>
        <v>3273.3599999999997</v>
      </c>
      <c r="W9" s="9"/>
      <c r="X9" s="59">
        <f>SUM(X7:X8)</f>
        <v>1400.3899999999999</v>
      </c>
      <c r="Y9" s="9"/>
      <c r="Z9" s="59">
        <f>SUM(Z7:Z8)</f>
        <v>682.80000000000007</v>
      </c>
      <c r="AA9" s="49"/>
      <c r="AB9" s="57">
        <f>SUM(AB7:AB8)</f>
        <v>43250.830000000009</v>
      </c>
      <c r="AD9" s="1"/>
    </row>
    <row r="10" spans="1:30" ht="13.5" thickTop="1" x14ac:dyDescent="0.2">
      <c r="AA10" s="48"/>
      <c r="AB10" s="48"/>
    </row>
    <row r="11" spans="1:30" ht="15" x14ac:dyDescent="0.25">
      <c r="A11" s="25" t="s">
        <v>76</v>
      </c>
      <c r="B11" s="24"/>
      <c r="AA11" s="48"/>
      <c r="AB11" s="48"/>
    </row>
    <row r="12" spans="1:30" x14ac:dyDescent="0.2">
      <c r="A12" s="126"/>
      <c r="B12" s="23" t="s">
        <v>107</v>
      </c>
      <c r="C12" s="129">
        <v>117</v>
      </c>
      <c r="D12" s="129">
        <v>2119.83</v>
      </c>
      <c r="E12" s="129">
        <v>131</v>
      </c>
      <c r="F12" s="129">
        <v>2511.2199999999998</v>
      </c>
      <c r="G12" s="129">
        <v>52</v>
      </c>
      <c r="H12" s="129">
        <v>1295.32</v>
      </c>
      <c r="I12" s="129">
        <v>44</v>
      </c>
      <c r="J12" s="129">
        <v>957.43</v>
      </c>
      <c r="K12" s="129">
        <v>44</v>
      </c>
      <c r="L12" s="129">
        <v>905.31</v>
      </c>
      <c r="M12" s="129">
        <v>71</v>
      </c>
      <c r="N12" s="129">
        <v>1493.75</v>
      </c>
      <c r="O12" s="129">
        <v>96</v>
      </c>
      <c r="P12" s="129">
        <v>2360.0100000000002</v>
      </c>
      <c r="Q12" s="129">
        <v>82</v>
      </c>
      <c r="R12" s="129">
        <v>1913.11</v>
      </c>
      <c r="S12" s="129">
        <v>217</v>
      </c>
      <c r="T12" s="129">
        <v>2863.85</v>
      </c>
      <c r="U12" s="129">
        <v>92</v>
      </c>
      <c r="V12" s="129">
        <v>2051.02</v>
      </c>
      <c r="W12" s="129">
        <v>62</v>
      </c>
      <c r="X12" s="129">
        <v>1678.08</v>
      </c>
      <c r="Y12" s="129">
        <v>39</v>
      </c>
      <c r="Z12" s="129">
        <v>1053.42</v>
      </c>
      <c r="AA12" s="50">
        <f t="shared" ref="AA12:AB15" si="0">C12+E12+G12+I12+K12+M12+O12+Q12+S12+U12+W12+Y12</f>
        <v>1047</v>
      </c>
      <c r="AB12" s="50">
        <f t="shared" si="0"/>
        <v>21202.35</v>
      </c>
    </row>
    <row r="13" spans="1:30" x14ac:dyDescent="0.2">
      <c r="A13" s="19"/>
      <c r="B13" t="s">
        <v>108</v>
      </c>
      <c r="C13" s="129">
        <v>3</v>
      </c>
      <c r="D13" s="129">
        <v>43.59</v>
      </c>
      <c r="E13" s="129">
        <v>1</v>
      </c>
      <c r="F13" s="129">
        <v>89.12</v>
      </c>
      <c r="G13" s="129">
        <v>3</v>
      </c>
      <c r="H13" s="129">
        <v>37.409999999999997</v>
      </c>
      <c r="I13" s="129">
        <v>2</v>
      </c>
      <c r="J13" s="129">
        <v>1.76</v>
      </c>
      <c r="K13" s="129"/>
      <c r="L13" s="129"/>
      <c r="M13" s="129">
        <v>1</v>
      </c>
      <c r="N13" s="129">
        <v>19.95</v>
      </c>
      <c r="O13" s="129">
        <v>4</v>
      </c>
      <c r="P13" s="129">
        <v>33.47</v>
      </c>
      <c r="Q13" s="129">
        <v>1</v>
      </c>
      <c r="R13" s="129">
        <v>5.92</v>
      </c>
      <c r="S13" s="129">
        <v>1</v>
      </c>
      <c r="T13" s="129">
        <v>14.2</v>
      </c>
      <c r="U13" s="129"/>
      <c r="V13" s="129"/>
      <c r="W13" s="129"/>
      <c r="X13" s="129"/>
      <c r="Y13" s="129">
        <v>1</v>
      </c>
      <c r="Z13" s="129">
        <v>54.12</v>
      </c>
      <c r="AA13" s="50">
        <f t="shared" si="0"/>
        <v>17</v>
      </c>
      <c r="AB13" s="50">
        <f t="shared" si="0"/>
        <v>299.53999999999996</v>
      </c>
    </row>
    <row r="14" spans="1:30" x14ac:dyDescent="0.2">
      <c r="B14" s="18" t="s">
        <v>111</v>
      </c>
      <c r="C14" s="129">
        <v>32</v>
      </c>
      <c r="D14" s="129">
        <v>1472.78</v>
      </c>
      <c r="E14" s="129">
        <v>5</v>
      </c>
      <c r="F14" s="129">
        <v>643.80999999999995</v>
      </c>
      <c r="G14" s="129"/>
      <c r="H14" s="129"/>
      <c r="I14" s="129">
        <v>-8</v>
      </c>
      <c r="J14" s="129">
        <v>-347</v>
      </c>
      <c r="K14" s="129"/>
      <c r="L14" s="129"/>
      <c r="M14" s="129">
        <v>1</v>
      </c>
      <c r="N14" s="129">
        <v>87</v>
      </c>
      <c r="O14" s="129"/>
      <c r="P14" s="129"/>
      <c r="Q14" s="129">
        <v>2</v>
      </c>
      <c r="R14" s="129">
        <v>332</v>
      </c>
      <c r="S14" s="129">
        <v>40</v>
      </c>
      <c r="T14" s="129">
        <v>1275</v>
      </c>
      <c r="U14" s="129">
        <v>4</v>
      </c>
      <c r="V14" s="129">
        <v>478</v>
      </c>
      <c r="W14" s="129">
        <v>-3</v>
      </c>
      <c r="X14" s="129">
        <v>-164</v>
      </c>
      <c r="Y14" s="129">
        <v>-2</v>
      </c>
      <c r="Z14" s="129">
        <v>-14</v>
      </c>
      <c r="AA14" s="50">
        <f t="shared" si="0"/>
        <v>71</v>
      </c>
      <c r="AB14" s="50">
        <f t="shared" si="0"/>
        <v>3763.59</v>
      </c>
    </row>
    <row r="15" spans="1:30" s="29" customFormat="1" x14ac:dyDescent="0.2">
      <c r="A15" s="123"/>
      <c r="B15" s="124" t="s">
        <v>109</v>
      </c>
      <c r="C15" s="130">
        <v>3</v>
      </c>
      <c r="D15" s="130">
        <v>28</v>
      </c>
      <c r="E15" s="130">
        <v>4</v>
      </c>
      <c r="F15" s="130">
        <v>352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>
        <v>2</v>
      </c>
      <c r="T15" s="130">
        <v>284</v>
      </c>
      <c r="U15" s="130"/>
      <c r="V15" s="130"/>
      <c r="W15" s="130"/>
      <c r="X15" s="130"/>
      <c r="Y15" s="130"/>
      <c r="Z15" s="130"/>
      <c r="AA15" s="50">
        <f t="shared" si="0"/>
        <v>9</v>
      </c>
      <c r="AB15" s="50">
        <f t="shared" si="0"/>
        <v>664</v>
      </c>
    </row>
    <row r="16" spans="1:30" ht="13.5" thickBot="1" x14ac:dyDescent="0.25">
      <c r="A16" s="34" t="s">
        <v>79</v>
      </c>
      <c r="B16" s="34"/>
      <c r="C16" s="27">
        <f t="shared" ref="C16:AB16" si="1">SUM(C12:C15)</f>
        <v>155</v>
      </c>
      <c r="D16" s="59">
        <f t="shared" si="1"/>
        <v>3664.2</v>
      </c>
      <c r="E16" s="27">
        <f t="shared" si="1"/>
        <v>141</v>
      </c>
      <c r="F16" s="59">
        <f t="shared" si="1"/>
        <v>3596.1499999999996</v>
      </c>
      <c r="G16" s="27">
        <f t="shared" si="1"/>
        <v>55</v>
      </c>
      <c r="H16" s="59">
        <f t="shared" si="1"/>
        <v>1332.73</v>
      </c>
      <c r="I16" s="27">
        <f t="shared" si="1"/>
        <v>38</v>
      </c>
      <c r="J16" s="59">
        <f t="shared" si="1"/>
        <v>612.18999999999994</v>
      </c>
      <c r="K16" s="27">
        <f t="shared" si="1"/>
        <v>44</v>
      </c>
      <c r="L16" s="59">
        <f t="shared" si="1"/>
        <v>905.31</v>
      </c>
      <c r="M16" s="27">
        <f t="shared" si="1"/>
        <v>73</v>
      </c>
      <c r="N16" s="59">
        <f t="shared" si="1"/>
        <v>1600.7</v>
      </c>
      <c r="O16" s="27">
        <f t="shared" si="1"/>
        <v>100</v>
      </c>
      <c r="P16" s="59">
        <f t="shared" si="1"/>
        <v>2393.48</v>
      </c>
      <c r="Q16" s="27">
        <f t="shared" si="1"/>
        <v>85</v>
      </c>
      <c r="R16" s="59">
        <f t="shared" si="1"/>
        <v>2251.0299999999997</v>
      </c>
      <c r="S16" s="27">
        <f t="shared" si="1"/>
        <v>260</v>
      </c>
      <c r="T16" s="59">
        <f t="shared" si="1"/>
        <v>4437.0499999999993</v>
      </c>
      <c r="U16" s="27">
        <f t="shared" si="1"/>
        <v>96</v>
      </c>
      <c r="V16" s="59">
        <f t="shared" si="1"/>
        <v>2529.02</v>
      </c>
      <c r="W16" s="27">
        <f t="shared" si="1"/>
        <v>59</v>
      </c>
      <c r="X16" s="59">
        <f t="shared" si="1"/>
        <v>1514.08</v>
      </c>
      <c r="Y16" s="27">
        <f t="shared" si="1"/>
        <v>38</v>
      </c>
      <c r="Z16" s="59">
        <f t="shared" si="1"/>
        <v>1093.54</v>
      </c>
      <c r="AA16" s="52">
        <f t="shared" si="1"/>
        <v>1144</v>
      </c>
      <c r="AB16" s="53">
        <f t="shared" si="1"/>
        <v>25929.48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>
        <v>106</v>
      </c>
      <c r="F19" s="17">
        <v>4678.7</v>
      </c>
      <c r="G19" s="17">
        <v>110</v>
      </c>
      <c r="H19" s="17">
        <v>4639.68</v>
      </c>
      <c r="I19" s="17">
        <v>64</v>
      </c>
      <c r="J19" s="17">
        <v>3080.97</v>
      </c>
      <c r="K19" s="17">
        <v>16</v>
      </c>
      <c r="L19" s="17">
        <v>480</v>
      </c>
      <c r="M19" s="17">
        <v>28</v>
      </c>
      <c r="N19" s="17">
        <v>914.12</v>
      </c>
      <c r="O19" s="17">
        <v>53</v>
      </c>
      <c r="P19" s="17">
        <v>4420.66</v>
      </c>
      <c r="Q19" s="17">
        <v>84</v>
      </c>
      <c r="R19" s="17">
        <v>3089.57</v>
      </c>
      <c r="S19" s="17">
        <v>21</v>
      </c>
      <c r="T19" s="17">
        <v>1491.36</v>
      </c>
      <c r="U19" s="17">
        <v>13</v>
      </c>
      <c r="V19" s="17">
        <v>1045.5899999999999</v>
      </c>
      <c r="W19" s="17"/>
      <c r="X19" s="17"/>
      <c r="Y19" s="17"/>
      <c r="Z19" s="17"/>
      <c r="AA19" s="50">
        <f t="shared" ref="AA19:AA21" si="2">C19+E19+G19+I19+K19+M19+O19+Q19+S19+U19+W19+Y19</f>
        <v>495</v>
      </c>
      <c r="AB19" s="50">
        <f t="shared" ref="AB19:AB21" si="3">D19+F19+H19+J19+L19+N19+P19+R19+T19+V19+X19+Z19</f>
        <v>23840.65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3</v>
      </c>
      <c r="D22" s="17">
        <v>955.8</v>
      </c>
      <c r="E22" s="17">
        <v>3</v>
      </c>
      <c r="F22" s="17">
        <v>589.20000000000005</v>
      </c>
      <c r="G22" s="17">
        <v>3</v>
      </c>
      <c r="H22" s="17">
        <v>997.06</v>
      </c>
      <c r="I22" s="17">
        <v>0</v>
      </c>
      <c r="J22" s="17">
        <v>834.9</v>
      </c>
      <c r="K22" s="17">
        <v>7</v>
      </c>
      <c r="L22" s="17">
        <v>3298.65</v>
      </c>
      <c r="M22" s="17">
        <v>10</v>
      </c>
      <c r="N22" s="17">
        <v>2699.8</v>
      </c>
      <c r="O22" s="17">
        <v>7</v>
      </c>
      <c r="P22" s="17">
        <v>2301.65</v>
      </c>
      <c r="Q22" s="17">
        <v>1</v>
      </c>
      <c r="R22" s="17">
        <v>303.5</v>
      </c>
      <c r="S22" s="17">
        <v>15</v>
      </c>
      <c r="T22" s="17">
        <v>4967.01</v>
      </c>
      <c r="U22" s="17">
        <v>8</v>
      </c>
      <c r="V22" s="17">
        <v>3396.94</v>
      </c>
      <c r="W22" s="17">
        <v>3</v>
      </c>
      <c r="X22" s="17">
        <v>1030.7</v>
      </c>
      <c r="Y22" s="17">
        <v>2</v>
      </c>
      <c r="Z22" s="17">
        <v>701.25</v>
      </c>
      <c r="AA22" s="50">
        <f t="shared" ref="AA22:AA24" si="4">C22+E22+G22+I22+K22+M22+O22+Q22+S22+U22+W22+Y22</f>
        <v>62</v>
      </c>
      <c r="AB22" s="50">
        <f t="shared" ref="AB22:AB24" si="5">D22+F22+H22+J22+L22+N22+P22+R22+T22+V22+X22+Z22</f>
        <v>22076.46</v>
      </c>
    </row>
    <row r="23" spans="1:30" x14ac:dyDescent="0.2">
      <c r="B23" s="23" t="s">
        <v>45</v>
      </c>
      <c r="C23" s="17"/>
      <c r="D23" s="17"/>
      <c r="E23" s="17">
        <v>2</v>
      </c>
      <c r="F23" s="17">
        <v>669.7</v>
      </c>
      <c r="G23" s="17">
        <v>15</v>
      </c>
      <c r="H23" s="17">
        <v>4511.21</v>
      </c>
      <c r="I23" s="17">
        <v>32</v>
      </c>
      <c r="J23" s="17">
        <v>5706.81</v>
      </c>
      <c r="K23" s="17">
        <v>21</v>
      </c>
      <c r="L23" s="17">
        <v>3190.08</v>
      </c>
      <c r="M23" s="17">
        <v>12</v>
      </c>
      <c r="N23" s="17">
        <v>3602.5</v>
      </c>
      <c r="O23" s="17">
        <v>1</v>
      </c>
      <c r="P23" s="17">
        <v>422.25</v>
      </c>
      <c r="Q23" s="17">
        <v>5</v>
      </c>
      <c r="R23" s="17">
        <v>1670.28</v>
      </c>
      <c r="S23" s="17">
        <v>7</v>
      </c>
      <c r="T23" s="17">
        <v>1631.45</v>
      </c>
      <c r="U23" s="17">
        <v>3</v>
      </c>
      <c r="V23" s="17">
        <v>1553.2</v>
      </c>
      <c r="W23" s="17">
        <v>2</v>
      </c>
      <c r="X23" s="17">
        <v>704.5</v>
      </c>
      <c r="Y23" s="17"/>
      <c r="Z23" s="17"/>
      <c r="AA23" s="50">
        <f t="shared" si="4"/>
        <v>100</v>
      </c>
      <c r="AB23" s="50">
        <f t="shared" si="5"/>
        <v>23661.980000000003</v>
      </c>
    </row>
    <row r="24" spans="1:30" x14ac:dyDescent="0.2">
      <c r="A24" s="29"/>
      <c r="B24" s="30" t="s">
        <v>46</v>
      </c>
      <c r="C24" s="8">
        <v>1</v>
      </c>
      <c r="D24" s="8">
        <v>64.42</v>
      </c>
      <c r="E24" s="8"/>
      <c r="F24" s="8"/>
      <c r="G24" s="8"/>
      <c r="H24" s="8"/>
      <c r="I24" s="8"/>
      <c r="J24" s="8"/>
      <c r="K24" s="4"/>
      <c r="L24" s="4"/>
      <c r="M24" s="4"/>
      <c r="N24" s="4"/>
      <c r="O24" s="4"/>
      <c r="P24" s="4"/>
      <c r="Q24" s="4">
        <v>1</v>
      </c>
      <c r="R24" s="4">
        <v>2005.12</v>
      </c>
      <c r="S24" s="4"/>
      <c r="T24" s="4"/>
      <c r="U24" s="4"/>
      <c r="V24" s="4"/>
      <c r="W24" s="4"/>
      <c r="X24" s="4"/>
      <c r="Y24" s="4">
        <v>1</v>
      </c>
      <c r="Z24" s="4">
        <v>104.85</v>
      </c>
      <c r="AA24" s="50">
        <f t="shared" si="4"/>
        <v>3</v>
      </c>
      <c r="AB24" s="50">
        <f t="shared" si="5"/>
        <v>2174.39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4</v>
      </c>
      <c r="D25" s="59">
        <f t="shared" si="6"/>
        <v>1020.2199999999999</v>
      </c>
      <c r="E25" s="27">
        <f t="shared" si="6"/>
        <v>111</v>
      </c>
      <c r="F25" s="59">
        <f t="shared" si="6"/>
        <v>5937.5999999999995</v>
      </c>
      <c r="G25" s="27">
        <f t="shared" si="6"/>
        <v>128</v>
      </c>
      <c r="H25" s="59">
        <f t="shared" si="6"/>
        <v>10147.950000000001</v>
      </c>
      <c r="I25" s="27">
        <f t="shared" si="6"/>
        <v>96</v>
      </c>
      <c r="J25" s="59">
        <f t="shared" si="6"/>
        <v>9622.68</v>
      </c>
      <c r="K25" s="64">
        <f t="shared" si="6"/>
        <v>44</v>
      </c>
      <c r="L25" s="72">
        <f t="shared" si="6"/>
        <v>6968.73</v>
      </c>
      <c r="M25" s="64">
        <f t="shared" si="6"/>
        <v>50</v>
      </c>
      <c r="N25" s="72">
        <f t="shared" si="6"/>
        <v>7216.42</v>
      </c>
      <c r="O25" s="64">
        <f t="shared" si="6"/>
        <v>61</v>
      </c>
      <c r="P25" s="72">
        <f t="shared" si="6"/>
        <v>7144.5599999999995</v>
      </c>
      <c r="Q25" s="64">
        <f t="shared" si="6"/>
        <v>91</v>
      </c>
      <c r="R25" s="72">
        <f t="shared" si="6"/>
        <v>7068.47</v>
      </c>
      <c r="S25" s="64">
        <f t="shared" si="6"/>
        <v>43</v>
      </c>
      <c r="T25" s="72">
        <f t="shared" si="6"/>
        <v>8089.82</v>
      </c>
      <c r="U25" s="64">
        <f t="shared" si="6"/>
        <v>24</v>
      </c>
      <c r="V25" s="72">
        <f t="shared" si="6"/>
        <v>5995.73</v>
      </c>
      <c r="W25" s="64">
        <f t="shared" si="6"/>
        <v>5</v>
      </c>
      <c r="X25" s="72">
        <f t="shared" si="6"/>
        <v>1735.2</v>
      </c>
      <c r="Y25" s="64">
        <f t="shared" si="6"/>
        <v>3</v>
      </c>
      <c r="Z25" s="72">
        <f t="shared" si="6"/>
        <v>806.1</v>
      </c>
      <c r="AA25" s="52">
        <f t="shared" si="6"/>
        <v>660</v>
      </c>
      <c r="AB25" s="53">
        <f t="shared" si="6"/>
        <v>71753.48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159</v>
      </c>
      <c r="D27" s="73">
        <f t="shared" si="7"/>
        <v>4684.42</v>
      </c>
      <c r="E27" s="61">
        <f t="shared" si="7"/>
        <v>252</v>
      </c>
      <c r="F27" s="73">
        <f t="shared" si="7"/>
        <v>9533.75</v>
      </c>
      <c r="G27" s="61">
        <f t="shared" si="7"/>
        <v>183</v>
      </c>
      <c r="H27" s="73">
        <f t="shared" si="7"/>
        <v>11480.68</v>
      </c>
      <c r="I27" s="61">
        <f t="shared" si="7"/>
        <v>134</v>
      </c>
      <c r="J27" s="73">
        <f t="shared" si="7"/>
        <v>10234.870000000001</v>
      </c>
      <c r="K27" s="61">
        <f t="shared" si="7"/>
        <v>88</v>
      </c>
      <c r="L27" s="73">
        <f t="shared" si="7"/>
        <v>7874.0399999999991</v>
      </c>
      <c r="M27" s="61">
        <f t="shared" si="7"/>
        <v>123</v>
      </c>
      <c r="N27" s="73">
        <f t="shared" si="7"/>
        <v>8817.1200000000008</v>
      </c>
      <c r="O27" s="61">
        <f t="shared" si="7"/>
        <v>161</v>
      </c>
      <c r="P27" s="73">
        <f t="shared" si="7"/>
        <v>9538.0399999999991</v>
      </c>
      <c r="Q27" s="61">
        <f t="shared" si="7"/>
        <v>176</v>
      </c>
      <c r="R27" s="73">
        <f t="shared" si="7"/>
        <v>9319.5</v>
      </c>
      <c r="S27" s="61">
        <f t="shared" si="7"/>
        <v>303</v>
      </c>
      <c r="T27" s="73">
        <f t="shared" si="7"/>
        <v>12526.869999999999</v>
      </c>
      <c r="U27" s="61">
        <f t="shared" si="7"/>
        <v>120</v>
      </c>
      <c r="V27" s="73">
        <f t="shared" si="7"/>
        <v>8524.75</v>
      </c>
      <c r="W27" s="61">
        <f t="shared" si="7"/>
        <v>64</v>
      </c>
      <c r="X27" s="73">
        <f t="shared" si="7"/>
        <v>3249.2799999999997</v>
      </c>
      <c r="Y27" s="61">
        <f t="shared" si="7"/>
        <v>41</v>
      </c>
      <c r="Z27" s="73">
        <f t="shared" si="7"/>
        <v>1899.6399999999999</v>
      </c>
      <c r="AA27" s="117">
        <f t="shared" si="7"/>
        <v>1804</v>
      </c>
      <c r="AB27" s="118">
        <f t="shared" si="7"/>
        <v>97682.959999999992</v>
      </c>
      <c r="AD27" s="102"/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86603.55</v>
      </c>
      <c r="E29" s="60"/>
      <c r="F29" s="87">
        <v>107128.17</v>
      </c>
      <c r="G29" s="60"/>
      <c r="H29" s="87">
        <v>75719.66</v>
      </c>
      <c r="I29" s="60"/>
      <c r="J29" s="87">
        <v>90965.09</v>
      </c>
      <c r="K29" s="60"/>
      <c r="L29" s="87">
        <v>38309.660000000003</v>
      </c>
      <c r="M29" s="60"/>
      <c r="N29" s="87">
        <v>55774.22</v>
      </c>
      <c r="O29" s="60"/>
      <c r="P29" s="87">
        <v>80523.09</v>
      </c>
      <c r="Q29" s="60"/>
      <c r="R29" s="87">
        <v>91961.98</v>
      </c>
      <c r="S29" s="60"/>
      <c r="T29" s="87">
        <v>139299.18</v>
      </c>
      <c r="U29" s="60"/>
      <c r="V29" s="87">
        <v>81302.990000000005</v>
      </c>
      <c r="W29" s="60"/>
      <c r="X29" s="87">
        <v>44463.14</v>
      </c>
      <c r="Y29" s="60"/>
      <c r="Z29" s="87">
        <v>26297.83</v>
      </c>
      <c r="AA29" s="85"/>
      <c r="AB29" s="58">
        <f>D29+F29+H29+J29+L29+N29+P29+R29+T29+V29+X29+Z29</f>
        <v>918348.55999999982</v>
      </c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5.4090392368442174E-2</v>
      </c>
      <c r="E30" s="28"/>
      <c r="F30" s="105">
        <f t="shared" ref="F30" si="8">F27/F29</f>
        <v>8.8993865945810519E-2</v>
      </c>
      <c r="G30" s="28"/>
      <c r="H30" s="105">
        <f t="shared" ref="H30" si="9">H27/H29</f>
        <v>0.15162086042119047</v>
      </c>
      <c r="I30" s="28"/>
      <c r="J30" s="105">
        <f t="shared" ref="J30" si="10">J27/J29</f>
        <v>0.11251426233954148</v>
      </c>
      <c r="K30" s="28"/>
      <c r="L30" s="105">
        <f t="shared" ref="L30" si="11">L27/L29</f>
        <v>0.20553667142960805</v>
      </c>
      <c r="M30" s="28"/>
      <c r="N30" s="105">
        <f t="shared" ref="N30" si="12">N27/N29</f>
        <v>0.15808594006334828</v>
      </c>
      <c r="O30" s="28"/>
      <c r="P30" s="105">
        <f>P27/P29</f>
        <v>0.11845099337345349</v>
      </c>
      <c r="Q30" s="28"/>
      <c r="R30" s="105">
        <f t="shared" ref="R30" si="13">R27/R29</f>
        <v>0.10134079322781002</v>
      </c>
      <c r="S30" s="28"/>
      <c r="T30" s="105">
        <f t="shared" ref="T30" si="14">T27/T29</f>
        <v>8.99278086202661E-2</v>
      </c>
      <c r="U30" s="28"/>
      <c r="V30" s="105">
        <f t="shared" ref="V30" si="15">V27/V29</f>
        <v>0.10485161738824118</v>
      </c>
      <c r="W30" s="28"/>
      <c r="X30" s="105">
        <f t="shared" ref="X30" si="16">X27/X29</f>
        <v>7.3078059714181229E-2</v>
      </c>
      <c r="Y30" s="28"/>
      <c r="Z30" s="105">
        <f t="shared" ref="Z30" si="17">Z27/Z29</f>
        <v>7.2235617919805539E-2</v>
      </c>
      <c r="AA30" s="119"/>
      <c r="AB30" s="120">
        <f>AB27/AB29</f>
        <v>0.10636806573747991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14</v>
      </c>
      <c r="D33" s="17">
        <v>682.99</v>
      </c>
      <c r="E33" s="17">
        <v>19</v>
      </c>
      <c r="F33" s="17">
        <v>451.91</v>
      </c>
      <c r="G33" s="17">
        <v>33</v>
      </c>
      <c r="H33" s="17">
        <v>1181.8699999999999</v>
      </c>
      <c r="I33" s="17">
        <v>50</v>
      </c>
      <c r="J33" s="17">
        <v>2614.67</v>
      </c>
      <c r="K33" s="17">
        <v>55</v>
      </c>
      <c r="L33" s="17">
        <v>2743</v>
      </c>
      <c r="M33" s="17">
        <v>40</v>
      </c>
      <c r="N33" s="17">
        <v>1491.19</v>
      </c>
      <c r="O33" s="17">
        <v>44</v>
      </c>
      <c r="P33" s="111">
        <v>1670.73</v>
      </c>
      <c r="Q33" s="17">
        <v>44</v>
      </c>
      <c r="R33" s="111">
        <v>1773.7</v>
      </c>
      <c r="S33" s="17">
        <v>70</v>
      </c>
      <c r="T33" s="111">
        <v>1689.05</v>
      </c>
      <c r="U33" s="17">
        <v>65</v>
      </c>
      <c r="V33" s="111">
        <v>2800.75</v>
      </c>
      <c r="W33" s="17">
        <v>42</v>
      </c>
      <c r="X33" s="111">
        <v>1776.79</v>
      </c>
      <c r="Y33" s="17">
        <v>35</v>
      </c>
      <c r="Z33" s="111">
        <v>2027.85</v>
      </c>
      <c r="AA33" s="50">
        <f t="shared" ref="AA33:AA34" si="18">C33+E33+G33+I33+K33+M33+O33+Q33+S33+U33+W33+Y33</f>
        <v>511</v>
      </c>
      <c r="AB33" s="113">
        <f t="shared" ref="AB33:AB34" si="19">D33+F33+H33+J33+L33+N33+P33+R33+T33+V33+X33+Z33</f>
        <v>20904.5</v>
      </c>
    </row>
    <row r="34" spans="1:32" x14ac:dyDescent="0.2">
      <c r="A34" s="29"/>
      <c r="B34" s="30" t="s">
        <v>41</v>
      </c>
      <c r="C34" s="95">
        <v>27</v>
      </c>
      <c r="D34" s="95">
        <v>1958.91</v>
      </c>
      <c r="E34" s="95">
        <v>58</v>
      </c>
      <c r="F34" s="95">
        <v>2702.89</v>
      </c>
      <c r="G34" s="95">
        <v>57</v>
      </c>
      <c r="H34" s="95">
        <v>1707.75</v>
      </c>
      <c r="I34" s="95">
        <v>73</v>
      </c>
      <c r="J34" s="95">
        <v>2065.94</v>
      </c>
      <c r="K34" s="95">
        <v>55</v>
      </c>
      <c r="L34" s="95">
        <v>795</v>
      </c>
      <c r="M34" s="95">
        <v>59</v>
      </c>
      <c r="N34" s="95">
        <v>797.76</v>
      </c>
      <c r="O34" s="95">
        <v>45</v>
      </c>
      <c r="P34" s="112">
        <v>1253.4100000000001</v>
      </c>
      <c r="Q34" s="95">
        <v>63</v>
      </c>
      <c r="R34" s="112">
        <v>1594.56</v>
      </c>
      <c r="S34" s="95">
        <v>57</v>
      </c>
      <c r="T34" s="112">
        <v>1489.07</v>
      </c>
      <c r="U34" s="95">
        <v>75</v>
      </c>
      <c r="V34" s="112">
        <v>2941.85</v>
      </c>
      <c r="W34" s="95">
        <v>69</v>
      </c>
      <c r="X34" s="112">
        <v>868.16</v>
      </c>
      <c r="Y34" s="95">
        <v>78</v>
      </c>
      <c r="Z34" s="112">
        <v>4687.28</v>
      </c>
      <c r="AA34" s="50">
        <f t="shared" si="18"/>
        <v>716</v>
      </c>
      <c r="AB34" s="113">
        <f t="shared" si="19"/>
        <v>22862.579999999998</v>
      </c>
    </row>
    <row r="35" spans="1:32" s="24" customFormat="1" ht="13.5" thickBot="1" x14ac:dyDescent="0.25">
      <c r="A35" s="63" t="s">
        <v>75</v>
      </c>
      <c r="B35" s="63"/>
      <c r="C35" s="65">
        <f t="shared" ref="C35:N35" si="20">C33+C34</f>
        <v>41</v>
      </c>
      <c r="D35" s="114">
        <f t="shared" si="20"/>
        <v>2641.9</v>
      </c>
      <c r="E35" s="65">
        <f t="shared" si="20"/>
        <v>77</v>
      </c>
      <c r="F35" s="114">
        <f t="shared" si="20"/>
        <v>3154.7999999999997</v>
      </c>
      <c r="G35" s="65">
        <f t="shared" si="20"/>
        <v>90</v>
      </c>
      <c r="H35" s="114">
        <f t="shared" si="20"/>
        <v>2889.62</v>
      </c>
      <c r="I35" s="65">
        <f t="shared" si="20"/>
        <v>123</v>
      </c>
      <c r="J35" s="114">
        <f t="shared" si="20"/>
        <v>4680.6100000000006</v>
      </c>
      <c r="K35" s="65">
        <f t="shared" si="20"/>
        <v>110</v>
      </c>
      <c r="L35" s="114">
        <f t="shared" si="20"/>
        <v>3538</v>
      </c>
      <c r="M35" s="65">
        <f t="shared" si="20"/>
        <v>99</v>
      </c>
      <c r="N35" s="114">
        <f t="shared" si="20"/>
        <v>2288.9499999999998</v>
      </c>
      <c r="O35" s="65">
        <f t="shared" ref="O35:AB35" si="21">SUM(O33:O34)</f>
        <v>89</v>
      </c>
      <c r="P35" s="114">
        <f t="shared" si="21"/>
        <v>2924.1400000000003</v>
      </c>
      <c r="Q35" s="65">
        <f t="shared" si="21"/>
        <v>107</v>
      </c>
      <c r="R35" s="114">
        <f t="shared" si="21"/>
        <v>3368.26</v>
      </c>
      <c r="S35" s="65">
        <f t="shared" si="21"/>
        <v>127</v>
      </c>
      <c r="T35" s="114">
        <f t="shared" si="21"/>
        <v>3178.12</v>
      </c>
      <c r="U35" s="65">
        <f t="shared" si="21"/>
        <v>140</v>
      </c>
      <c r="V35" s="114">
        <f t="shared" si="21"/>
        <v>5742.6</v>
      </c>
      <c r="W35" s="65">
        <f t="shared" si="21"/>
        <v>111</v>
      </c>
      <c r="X35" s="114">
        <f t="shared" si="21"/>
        <v>2644.95</v>
      </c>
      <c r="Y35" s="65">
        <f t="shared" si="21"/>
        <v>113</v>
      </c>
      <c r="Z35" s="114">
        <f t="shared" si="21"/>
        <v>6715.1299999999992</v>
      </c>
      <c r="AA35" s="52">
        <f t="shared" si="21"/>
        <v>1227</v>
      </c>
      <c r="AB35" s="53">
        <f t="shared" si="21"/>
        <v>43767.08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2970.1899999999996</v>
      </c>
      <c r="E37" s="71"/>
      <c r="F37" s="110">
        <f>F16+F25+F35-F9</f>
        <v>7802.1799999999994</v>
      </c>
      <c r="G37" s="71"/>
      <c r="H37" s="110">
        <f>H16+H25+H34-H9</f>
        <v>9991.9500000000007</v>
      </c>
      <c r="I37" s="71"/>
      <c r="J37" s="110">
        <f>J16+J25+J35-J9</f>
        <v>9903.0800000000017</v>
      </c>
      <c r="K37" s="71"/>
      <c r="L37" s="110">
        <f>L16+L25+L35-L9</f>
        <v>8549.9</v>
      </c>
      <c r="M37" s="71"/>
      <c r="N37" s="110">
        <f>N16+N25+N35-N9</f>
        <v>7902.74</v>
      </c>
      <c r="O37" s="71"/>
      <c r="P37" s="110">
        <f>P16+P25+P35-P9</f>
        <v>9397.08</v>
      </c>
      <c r="Q37" s="71"/>
      <c r="R37" s="110">
        <f>R16+R25+R35-R9</f>
        <v>8969.6500000000015</v>
      </c>
      <c r="S37" s="71"/>
      <c r="T37" s="110">
        <f>T16+T25+T35-T9</f>
        <v>8110.7699999999977</v>
      </c>
      <c r="U37" s="71"/>
      <c r="V37" s="110">
        <f>V16+V25+V35-V9</f>
        <v>10993.990000000002</v>
      </c>
      <c r="W37" s="71"/>
      <c r="X37" s="110">
        <f>X16+X25+X35-X9</f>
        <v>4493.84</v>
      </c>
      <c r="Y37" s="71"/>
      <c r="Z37" s="110">
        <f>Z16+Z25+Z35-Z9</f>
        <v>7931.9699999999984</v>
      </c>
      <c r="AA37" s="71"/>
      <c r="AB37" s="110">
        <f>AB16+AB25+AB35-AB9</f>
        <v>98199.209999999963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phoneticPr fontId="4" type="noConversion"/>
  <pageMargins left="0.75" right="0.75" top="1" bottom="1" header="0.5" footer="0.5"/>
  <pageSetup scale="55" orientation="landscape" r:id="rId1"/>
  <headerFooter alignWithMargins="0">
    <oddFooter>&amp;L&amp;F&amp;RPrepared by Kathy Adair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40"/>
  <sheetViews>
    <sheetView zoomScaleNormal="100" workbookViewId="0">
      <pane xSplit="2" ySplit="3" topLeftCell="M10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8.140625" style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7.28515625" style="1" customWidth="1"/>
    <col min="13" max="13" width="5.7109375" style="1" customWidth="1"/>
    <col min="14" max="14" width="7.28515625" style="1" customWidth="1"/>
    <col min="15" max="15" width="6.28515625" style="1" customWidth="1"/>
    <col min="16" max="16" width="8.140625" style="1" customWidth="1"/>
    <col min="17" max="17" width="6.28515625" style="1" customWidth="1"/>
    <col min="18" max="18" width="8.140625" style="1" bestFit="1" customWidth="1"/>
    <col min="19" max="19" width="6.140625" style="1" customWidth="1"/>
    <col min="20" max="20" width="8.140625" style="1" customWidth="1"/>
    <col min="21" max="21" width="5.28515625" style="1" customWidth="1"/>
    <col min="22" max="22" width="8.140625" style="1" customWidth="1"/>
    <col min="23" max="23" width="5.5703125" style="1" customWidth="1"/>
    <col min="24" max="24" width="8.140625" style="1" customWidth="1"/>
    <col min="25" max="25" width="5.42578125" style="1" customWidth="1"/>
    <col min="26" max="26" width="7.28515625" style="1" customWidth="1"/>
    <col min="27" max="27" width="6.28515625" style="3" customWidth="1"/>
    <col min="28" max="28" width="9.140625" style="3"/>
  </cols>
  <sheetData>
    <row r="1" spans="1:28" x14ac:dyDescent="0.2">
      <c r="A1" t="s">
        <v>115</v>
      </c>
    </row>
    <row r="2" spans="1:28" x14ac:dyDescent="0.2">
      <c r="A2" t="s">
        <v>23</v>
      </c>
    </row>
    <row r="3" spans="1:28" s="29" customFormat="1" x14ac:dyDescent="0.2">
      <c r="A3" s="141" t="s">
        <v>33</v>
      </c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24</v>
      </c>
      <c r="E6" s="8">
        <v>47</v>
      </c>
      <c r="G6" s="8">
        <v>47</v>
      </c>
      <c r="I6" s="8">
        <v>60</v>
      </c>
      <c r="K6" s="8">
        <v>10</v>
      </c>
      <c r="M6" s="8">
        <v>22</v>
      </c>
      <c r="O6" s="8">
        <v>34</v>
      </c>
      <c r="Q6" s="8">
        <v>24</v>
      </c>
      <c r="S6" s="8">
        <v>34</v>
      </c>
      <c r="U6" s="8">
        <v>26</v>
      </c>
      <c r="W6" s="6">
        <v>35</v>
      </c>
      <c r="Y6" s="8">
        <v>22</v>
      </c>
      <c r="AA6" s="49">
        <f>C6+E6+G6+I6+K6+M6+O6+Q6+S6+U6+W6+Y6</f>
        <v>385</v>
      </c>
      <c r="AB6" s="48"/>
    </row>
    <row r="7" spans="1:28" ht="13.5" thickTop="1" x14ac:dyDescent="0.2">
      <c r="B7" s="23" t="s">
        <v>112</v>
      </c>
      <c r="D7" s="4">
        <v>346.49</v>
      </c>
      <c r="F7" s="4">
        <v>616.25</v>
      </c>
      <c r="H7" s="4">
        <v>615.79999999999995</v>
      </c>
      <c r="J7" s="4">
        <v>780.28</v>
      </c>
      <c r="L7" s="4">
        <v>144.66</v>
      </c>
      <c r="N7" s="4">
        <v>333.77</v>
      </c>
      <c r="P7" s="4">
        <v>441.69</v>
      </c>
      <c r="R7" s="4">
        <v>359.67</v>
      </c>
      <c r="T7" s="4">
        <v>553.27</v>
      </c>
      <c r="V7" s="4">
        <v>363.25</v>
      </c>
      <c r="X7" s="4">
        <v>363.9</v>
      </c>
      <c r="Z7" s="4">
        <v>234.98</v>
      </c>
      <c r="AA7" s="48"/>
      <c r="AB7" s="50">
        <f>D7+F7+H7+J7+L7+N7+P7+R7+T7+V7+X7+Z7</f>
        <v>5154.0099999999984</v>
      </c>
    </row>
    <row r="8" spans="1:28" x14ac:dyDescent="0.2">
      <c r="B8" s="23" t="s">
        <v>113</v>
      </c>
      <c r="D8" s="6">
        <v>36.619999999999997</v>
      </c>
      <c r="F8" s="6">
        <v>69.81</v>
      </c>
      <c r="H8" s="6">
        <v>69.95</v>
      </c>
      <c r="J8" s="6">
        <v>89.38</v>
      </c>
      <c r="L8" s="6">
        <v>12.6</v>
      </c>
      <c r="N8" s="6">
        <v>27.63</v>
      </c>
      <c r="P8" s="6">
        <v>42.27</v>
      </c>
      <c r="R8" s="6">
        <v>30.13</v>
      </c>
      <c r="T8" s="6">
        <v>42.07</v>
      </c>
      <c r="V8" s="6">
        <v>33.08</v>
      </c>
      <c r="X8" s="6">
        <v>43.98</v>
      </c>
      <c r="Z8" s="6">
        <v>27.64</v>
      </c>
      <c r="AA8" s="48"/>
      <c r="AB8" s="51">
        <f>D8+F8+H8+J8+L8+N8+P8+R8+T8+V8+X8+Z8</f>
        <v>525.16</v>
      </c>
    </row>
    <row r="9" spans="1:28" ht="13.5" thickBot="1" x14ac:dyDescent="0.25">
      <c r="A9" s="63" t="s">
        <v>38</v>
      </c>
      <c r="B9" s="131"/>
      <c r="C9" s="9"/>
      <c r="D9" s="59">
        <f>SUM(D7:D8)</f>
        <v>383.11</v>
      </c>
      <c r="E9" s="9"/>
      <c r="F9" s="59">
        <f>SUM(F7:F8)</f>
        <v>686.06</v>
      </c>
      <c r="G9" s="9"/>
      <c r="H9" s="59">
        <f>SUM(H7:H8)</f>
        <v>685.75</v>
      </c>
      <c r="I9" s="9"/>
      <c r="J9" s="59">
        <f>SUM(J7:J8)</f>
        <v>869.66</v>
      </c>
      <c r="K9" s="9"/>
      <c r="L9" s="59">
        <f>SUM(L7:L8)</f>
        <v>157.26</v>
      </c>
      <c r="M9" s="9"/>
      <c r="N9" s="59">
        <f>SUM(N7:N8)</f>
        <v>361.4</v>
      </c>
      <c r="O9" s="9"/>
      <c r="P9" s="59">
        <f>SUM(P7:P8)</f>
        <v>483.96</v>
      </c>
      <c r="Q9" s="9"/>
      <c r="R9" s="59">
        <f>SUM(R7:R8)</f>
        <v>389.8</v>
      </c>
      <c r="S9" s="9"/>
      <c r="T9" s="59">
        <f>SUM(T7:T8)</f>
        <v>595.34</v>
      </c>
      <c r="U9" s="9"/>
      <c r="V9" s="59">
        <f>SUM(V7:V8)</f>
        <v>396.33</v>
      </c>
      <c r="W9" s="9"/>
      <c r="X9" s="59">
        <f>SUM(X7:X8)</f>
        <v>407.88</v>
      </c>
      <c r="Y9" s="9"/>
      <c r="Z9" s="59">
        <f>SUM(Z7:Z8)</f>
        <v>262.62</v>
      </c>
      <c r="AA9" s="49"/>
      <c r="AB9" s="57">
        <f>SUM(AB7:AB8)</f>
        <v>5679.1699999999983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16</v>
      </c>
      <c r="D12" s="129">
        <v>323.81</v>
      </c>
      <c r="E12" s="129">
        <v>16</v>
      </c>
      <c r="F12" s="129">
        <v>398.05</v>
      </c>
      <c r="G12" s="129">
        <v>21</v>
      </c>
      <c r="H12" s="129">
        <v>480.37</v>
      </c>
      <c r="I12" s="129">
        <v>10</v>
      </c>
      <c r="J12" s="129">
        <v>309.58999999999997</v>
      </c>
      <c r="K12" s="129">
        <v>8</v>
      </c>
      <c r="L12" s="129">
        <v>169.41</v>
      </c>
      <c r="M12" s="129">
        <v>6</v>
      </c>
      <c r="N12" s="129">
        <v>132.83000000000001</v>
      </c>
      <c r="O12" s="129">
        <v>21</v>
      </c>
      <c r="P12" s="129">
        <v>497.3</v>
      </c>
      <c r="Q12" s="129">
        <v>17</v>
      </c>
      <c r="R12" s="129">
        <v>459.01</v>
      </c>
      <c r="S12" s="129">
        <v>17</v>
      </c>
      <c r="T12" s="129">
        <v>359.93</v>
      </c>
      <c r="U12" s="129">
        <v>19</v>
      </c>
      <c r="V12" s="129">
        <v>315.29000000000002</v>
      </c>
      <c r="W12" s="129">
        <v>19</v>
      </c>
      <c r="X12" s="129">
        <v>552.41999999999996</v>
      </c>
      <c r="Y12" s="129">
        <v>14</v>
      </c>
      <c r="Z12" s="129">
        <v>231.28</v>
      </c>
      <c r="AA12" s="50">
        <f t="shared" ref="AA12:AB15" si="0">C12+E12+G12+I12+K12+M12+O12+Q12+S12+U12+W12+Y12</f>
        <v>184</v>
      </c>
      <c r="AB12" s="50">
        <f t="shared" si="0"/>
        <v>4229.29</v>
      </c>
    </row>
    <row r="13" spans="1:28" x14ac:dyDescent="0.2">
      <c r="A13" s="19"/>
      <c r="B13" t="s">
        <v>108</v>
      </c>
      <c r="C13" s="129">
        <v>1</v>
      </c>
      <c r="D13" s="129">
        <v>82.4</v>
      </c>
      <c r="E13" s="129">
        <v>11</v>
      </c>
      <c r="F13" s="129">
        <v>453.76</v>
      </c>
      <c r="G13" s="129">
        <v>15</v>
      </c>
      <c r="H13" s="129">
        <v>433.14</v>
      </c>
      <c r="I13" s="129">
        <v>2</v>
      </c>
      <c r="J13" s="129">
        <v>105.13</v>
      </c>
      <c r="K13" s="129">
        <v>-1</v>
      </c>
      <c r="L13" s="129">
        <v>-108</v>
      </c>
      <c r="M13" s="129"/>
      <c r="N13" s="129"/>
      <c r="O13" s="129"/>
      <c r="P13" s="129"/>
      <c r="Q13" s="129">
        <v>2</v>
      </c>
      <c r="R13" s="129">
        <v>79.38</v>
      </c>
      <c r="S13" s="129">
        <v>2</v>
      </c>
      <c r="T13" s="129">
        <v>324</v>
      </c>
      <c r="U13" s="129">
        <v>3</v>
      </c>
      <c r="V13" s="129">
        <v>332.01</v>
      </c>
      <c r="W13" s="129"/>
      <c r="X13" s="129"/>
      <c r="Y13" s="129">
        <v>2</v>
      </c>
      <c r="Z13" s="129">
        <v>82.46</v>
      </c>
      <c r="AA13" s="50">
        <f t="shared" si="0"/>
        <v>37</v>
      </c>
      <c r="AB13" s="50">
        <f t="shared" si="0"/>
        <v>1784.28</v>
      </c>
    </row>
    <row r="14" spans="1:28" x14ac:dyDescent="0.2">
      <c r="B14" s="18" t="s">
        <v>111</v>
      </c>
      <c r="C14" s="129">
        <v>1</v>
      </c>
      <c r="D14" s="129">
        <v>108</v>
      </c>
      <c r="E14" s="129">
        <v>1</v>
      </c>
      <c r="F14" s="129">
        <v>105.8</v>
      </c>
      <c r="G14" s="129">
        <v>1</v>
      </c>
      <c r="H14" s="129">
        <v>105.8</v>
      </c>
      <c r="I14" s="129">
        <v>3</v>
      </c>
      <c r="J14" s="129">
        <v>317.39999999999998</v>
      </c>
      <c r="K14" s="129"/>
      <c r="L14" s="129"/>
      <c r="M14" s="129">
        <v>0</v>
      </c>
      <c r="N14" s="129">
        <v>-53</v>
      </c>
      <c r="O14" s="129">
        <v>3</v>
      </c>
      <c r="P14" s="129">
        <v>415.6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50">
        <f t="shared" si="0"/>
        <v>9</v>
      </c>
      <c r="AB14" s="50">
        <f t="shared" si="0"/>
        <v>999.6</v>
      </c>
    </row>
    <row r="15" spans="1:28" s="29" customFormat="1" x14ac:dyDescent="0.2">
      <c r="A15" s="123"/>
      <c r="B15" s="124" t="s">
        <v>109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50">
        <f t="shared" si="0"/>
        <v>0</v>
      </c>
      <c r="AB15" s="50">
        <f t="shared" si="0"/>
        <v>0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18</v>
      </c>
      <c r="D16" s="59">
        <f t="shared" si="1"/>
        <v>514.21</v>
      </c>
      <c r="E16" s="27">
        <f t="shared" si="1"/>
        <v>28</v>
      </c>
      <c r="F16" s="59">
        <f t="shared" si="1"/>
        <v>957.6099999999999</v>
      </c>
      <c r="G16" s="27">
        <f t="shared" si="1"/>
        <v>37</v>
      </c>
      <c r="H16" s="59">
        <f t="shared" si="1"/>
        <v>1019.31</v>
      </c>
      <c r="I16" s="27">
        <f t="shared" si="1"/>
        <v>15</v>
      </c>
      <c r="J16" s="59">
        <f t="shared" si="1"/>
        <v>732.11999999999989</v>
      </c>
      <c r="K16" s="27">
        <f t="shared" si="1"/>
        <v>7</v>
      </c>
      <c r="L16" s="59">
        <f t="shared" si="1"/>
        <v>61.41</v>
      </c>
      <c r="M16" s="27">
        <f t="shared" si="1"/>
        <v>6</v>
      </c>
      <c r="N16" s="59">
        <f t="shared" si="1"/>
        <v>79.830000000000013</v>
      </c>
      <c r="O16" s="27">
        <f t="shared" si="1"/>
        <v>24</v>
      </c>
      <c r="P16" s="59">
        <f t="shared" si="1"/>
        <v>912.90000000000009</v>
      </c>
      <c r="Q16" s="27">
        <f t="shared" si="1"/>
        <v>19</v>
      </c>
      <c r="R16" s="59">
        <f t="shared" si="1"/>
        <v>538.39</v>
      </c>
      <c r="S16" s="27">
        <f t="shared" si="1"/>
        <v>19</v>
      </c>
      <c r="T16" s="59">
        <f t="shared" si="1"/>
        <v>683.93000000000006</v>
      </c>
      <c r="U16" s="27">
        <f t="shared" si="1"/>
        <v>22</v>
      </c>
      <c r="V16" s="59">
        <f t="shared" si="1"/>
        <v>647.29999999999995</v>
      </c>
      <c r="W16" s="27">
        <f t="shared" si="1"/>
        <v>19</v>
      </c>
      <c r="X16" s="59">
        <f t="shared" si="1"/>
        <v>552.41999999999996</v>
      </c>
      <c r="Y16" s="27">
        <f t="shared" si="1"/>
        <v>16</v>
      </c>
      <c r="Z16" s="59">
        <f t="shared" si="1"/>
        <v>313.74</v>
      </c>
      <c r="AA16" s="52">
        <f t="shared" si="1"/>
        <v>230</v>
      </c>
      <c r="AB16" s="53">
        <f t="shared" si="1"/>
        <v>7013.17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2</v>
      </c>
      <c r="D22" s="17">
        <v>1017.7</v>
      </c>
      <c r="E22" s="17"/>
      <c r="F22" s="17"/>
      <c r="G22" s="17">
        <v>1</v>
      </c>
      <c r="H22" s="17">
        <v>256.3</v>
      </c>
      <c r="I22" s="17">
        <v>1</v>
      </c>
      <c r="J22" s="17">
        <v>319.56</v>
      </c>
      <c r="K22" s="17"/>
      <c r="L22" s="17"/>
      <c r="M22" s="17">
        <v>2</v>
      </c>
      <c r="N22" s="17">
        <v>877.45</v>
      </c>
      <c r="O22" s="17">
        <v>1</v>
      </c>
      <c r="P22" s="17">
        <v>812.9</v>
      </c>
      <c r="Q22" s="17">
        <v>2</v>
      </c>
      <c r="R22" s="17">
        <v>831.64</v>
      </c>
      <c r="S22" s="17">
        <v>2</v>
      </c>
      <c r="T22" s="17">
        <v>632.75</v>
      </c>
      <c r="U22" s="17">
        <v>1</v>
      </c>
      <c r="V22" s="17">
        <v>491.5</v>
      </c>
      <c r="W22" s="17">
        <v>2</v>
      </c>
      <c r="X22" s="17">
        <v>611.79999999999995</v>
      </c>
      <c r="Y22" s="17"/>
      <c r="Z22" s="17"/>
      <c r="AA22" s="50">
        <f t="shared" ref="AA22:AA24" si="4">C22+E22+G22+I22+K22+M22+O22+Q22+S22+U22+W22+Y22</f>
        <v>14</v>
      </c>
      <c r="AB22" s="50">
        <f t="shared" ref="AB22:AB24" si="5">D22+F22+H22+J22+L22+N22+P22+R22+T22+V22+X22+Z22</f>
        <v>5851.6</v>
      </c>
    </row>
    <row r="23" spans="1:30" x14ac:dyDescent="0.2">
      <c r="B23" s="23" t="s">
        <v>45</v>
      </c>
      <c r="C23" s="17"/>
      <c r="D23" s="17"/>
      <c r="E23" s="17"/>
      <c r="F23" s="17"/>
      <c r="G23" s="17">
        <v>1</v>
      </c>
      <c r="H23" s="17">
        <v>658.9</v>
      </c>
      <c r="I23" s="17">
        <v>1</v>
      </c>
      <c r="J23" s="17">
        <v>430</v>
      </c>
      <c r="K23" s="17"/>
      <c r="L23" s="17"/>
      <c r="M23" s="17"/>
      <c r="N23" s="17"/>
      <c r="O23" s="17">
        <v>1</v>
      </c>
      <c r="P23" s="17">
        <v>473.25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50">
        <f t="shared" si="4"/>
        <v>3</v>
      </c>
      <c r="AB23" s="50">
        <f t="shared" si="5"/>
        <v>1562.15</v>
      </c>
    </row>
    <row r="24" spans="1:30" x14ac:dyDescent="0.2">
      <c r="A24" s="29"/>
      <c r="B24" s="30" t="s">
        <v>46</v>
      </c>
      <c r="C24" s="8"/>
      <c r="D24" s="8"/>
      <c r="E24" s="8">
        <v>1</v>
      </c>
      <c r="F24" s="8">
        <v>95.22</v>
      </c>
      <c r="G24" s="8"/>
      <c r="H24" s="8"/>
      <c r="I24" s="8">
        <v>1</v>
      </c>
      <c r="J24" s="8">
        <v>65.22</v>
      </c>
      <c r="K24" s="4"/>
      <c r="L24" s="4"/>
      <c r="M24" s="4"/>
      <c r="N24" s="4"/>
      <c r="O24" s="4">
        <v>1</v>
      </c>
      <c r="P24" s="4">
        <v>1136.72</v>
      </c>
      <c r="Q24" s="4"/>
      <c r="R24" s="4"/>
      <c r="S24" s="4">
        <v>1</v>
      </c>
      <c r="T24" s="4">
        <v>456.17</v>
      </c>
      <c r="U24" s="4"/>
      <c r="V24" s="4"/>
      <c r="W24" s="4"/>
      <c r="X24" s="4"/>
      <c r="Y24" s="4"/>
      <c r="Z24" s="4"/>
      <c r="AA24" s="50">
        <f t="shared" si="4"/>
        <v>4</v>
      </c>
      <c r="AB24" s="50">
        <f t="shared" si="5"/>
        <v>1753.3300000000002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2</v>
      </c>
      <c r="D25" s="59">
        <f t="shared" si="6"/>
        <v>1017.7</v>
      </c>
      <c r="E25" s="27">
        <f t="shared" si="6"/>
        <v>1</v>
      </c>
      <c r="F25" s="59">
        <f t="shared" si="6"/>
        <v>95.22</v>
      </c>
      <c r="G25" s="27">
        <f t="shared" si="6"/>
        <v>2</v>
      </c>
      <c r="H25" s="59">
        <f t="shared" si="6"/>
        <v>915.2</v>
      </c>
      <c r="I25" s="27">
        <f t="shared" si="6"/>
        <v>3</v>
      </c>
      <c r="J25" s="59">
        <f t="shared" si="6"/>
        <v>814.78</v>
      </c>
      <c r="K25" s="64">
        <f t="shared" si="6"/>
        <v>0</v>
      </c>
      <c r="L25" s="72">
        <f t="shared" si="6"/>
        <v>0</v>
      </c>
      <c r="M25" s="64">
        <f t="shared" si="6"/>
        <v>2</v>
      </c>
      <c r="N25" s="72">
        <f t="shared" si="6"/>
        <v>877.45</v>
      </c>
      <c r="O25" s="64">
        <f t="shared" si="6"/>
        <v>3</v>
      </c>
      <c r="P25" s="72">
        <f t="shared" si="6"/>
        <v>2422.87</v>
      </c>
      <c r="Q25" s="64">
        <f t="shared" si="6"/>
        <v>2</v>
      </c>
      <c r="R25" s="72">
        <f t="shared" si="6"/>
        <v>831.64</v>
      </c>
      <c r="S25" s="64">
        <f t="shared" si="6"/>
        <v>3</v>
      </c>
      <c r="T25" s="72">
        <f t="shared" si="6"/>
        <v>1088.92</v>
      </c>
      <c r="U25" s="64">
        <f t="shared" si="6"/>
        <v>1</v>
      </c>
      <c r="V25" s="72">
        <f t="shared" si="6"/>
        <v>491.5</v>
      </c>
      <c r="W25" s="64">
        <f t="shared" si="6"/>
        <v>2</v>
      </c>
      <c r="X25" s="72">
        <f t="shared" si="6"/>
        <v>611.79999999999995</v>
      </c>
      <c r="Y25" s="64">
        <f t="shared" si="6"/>
        <v>0</v>
      </c>
      <c r="Z25" s="72">
        <f t="shared" si="6"/>
        <v>0</v>
      </c>
      <c r="AA25" s="52">
        <f t="shared" si="6"/>
        <v>21</v>
      </c>
      <c r="AB25" s="53">
        <f t="shared" si="6"/>
        <v>9167.08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20</v>
      </c>
      <c r="D27" s="73">
        <f t="shared" si="7"/>
        <v>1531.91</v>
      </c>
      <c r="E27" s="61">
        <f t="shared" si="7"/>
        <v>29</v>
      </c>
      <c r="F27" s="73">
        <f t="shared" si="7"/>
        <v>1052.83</v>
      </c>
      <c r="G27" s="61">
        <f t="shared" si="7"/>
        <v>39</v>
      </c>
      <c r="H27" s="73">
        <f t="shared" si="7"/>
        <v>1934.51</v>
      </c>
      <c r="I27" s="61">
        <f t="shared" si="7"/>
        <v>18</v>
      </c>
      <c r="J27" s="73">
        <f t="shared" si="7"/>
        <v>1546.8999999999999</v>
      </c>
      <c r="K27" s="61">
        <f t="shared" si="7"/>
        <v>7</v>
      </c>
      <c r="L27" s="73">
        <f t="shared" si="7"/>
        <v>61.41</v>
      </c>
      <c r="M27" s="61">
        <f t="shared" si="7"/>
        <v>8</v>
      </c>
      <c r="N27" s="73">
        <f t="shared" si="7"/>
        <v>957.28000000000009</v>
      </c>
      <c r="O27" s="61">
        <f t="shared" si="7"/>
        <v>27</v>
      </c>
      <c r="P27" s="73">
        <f t="shared" si="7"/>
        <v>3335.77</v>
      </c>
      <c r="Q27" s="61">
        <f t="shared" si="7"/>
        <v>21</v>
      </c>
      <c r="R27" s="73">
        <f t="shared" si="7"/>
        <v>1370.03</v>
      </c>
      <c r="S27" s="61">
        <f t="shared" si="7"/>
        <v>22</v>
      </c>
      <c r="T27" s="73">
        <f t="shared" si="7"/>
        <v>1772.8500000000001</v>
      </c>
      <c r="U27" s="61">
        <f t="shared" si="7"/>
        <v>23</v>
      </c>
      <c r="V27" s="73">
        <f t="shared" si="7"/>
        <v>1138.8</v>
      </c>
      <c r="W27" s="61">
        <f t="shared" si="7"/>
        <v>21</v>
      </c>
      <c r="X27" s="73">
        <f t="shared" si="7"/>
        <v>1164.2199999999998</v>
      </c>
      <c r="Y27" s="61">
        <f t="shared" si="7"/>
        <v>16</v>
      </c>
      <c r="Z27" s="73">
        <f t="shared" si="7"/>
        <v>313.74</v>
      </c>
      <c r="AA27" s="117">
        <f t="shared" si="7"/>
        <v>251</v>
      </c>
      <c r="AB27" s="118">
        <f t="shared" si="7"/>
        <v>16180.25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2.75" customHeight="1" x14ac:dyDescent="0.2">
      <c r="A29" s="24" t="s">
        <v>80</v>
      </c>
      <c r="B29" s="60"/>
      <c r="C29" s="60"/>
      <c r="D29" s="87">
        <v>11448.08</v>
      </c>
      <c r="E29" s="60"/>
      <c r="F29" s="87">
        <v>26475.99</v>
      </c>
      <c r="G29" s="60"/>
      <c r="H29" s="87">
        <v>25532.71</v>
      </c>
      <c r="I29" s="60"/>
      <c r="J29" s="87">
        <v>17716.93</v>
      </c>
      <c r="K29" s="60"/>
      <c r="L29" s="87">
        <v>4432.74</v>
      </c>
      <c r="M29" s="60"/>
      <c r="N29" s="87">
        <v>8718.33</v>
      </c>
      <c r="O29" s="60"/>
      <c r="P29" s="87">
        <v>12368.11</v>
      </c>
      <c r="Q29" s="60"/>
      <c r="R29" s="87">
        <v>13153.25</v>
      </c>
      <c r="S29" s="60"/>
      <c r="T29" s="87">
        <v>18216.330000000002</v>
      </c>
      <c r="U29" s="60"/>
      <c r="V29" s="87">
        <v>13979</v>
      </c>
      <c r="W29" s="60"/>
      <c r="X29" s="87">
        <v>13927.76</v>
      </c>
      <c r="Y29" s="60"/>
      <c r="Z29" s="87">
        <v>8237.25</v>
      </c>
      <c r="AA29" s="85"/>
      <c r="AB29" s="58">
        <f>D29+F29+H29+J29+L29+N29+P29+R29+T29+V29+X29+Z29</f>
        <v>174206.48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0.13381370500555553</v>
      </c>
      <c r="E30" s="28"/>
      <c r="F30" s="105">
        <f t="shared" ref="F30" si="8">F27/F29</f>
        <v>3.9765462972300561E-2</v>
      </c>
      <c r="G30" s="28"/>
      <c r="H30" s="105">
        <f t="shared" ref="H30" si="9">H27/H29</f>
        <v>7.5765948855409396E-2</v>
      </c>
      <c r="I30" s="28"/>
      <c r="J30" s="105">
        <f t="shared" ref="J30" si="10">J27/J29</f>
        <v>8.7311966576602146E-2</v>
      </c>
      <c r="K30" s="28"/>
      <c r="L30" s="105">
        <f t="shared" ref="L30" si="11">L27/L29</f>
        <v>1.3853733807983324E-2</v>
      </c>
      <c r="M30" s="28"/>
      <c r="N30" s="105">
        <f t="shared" ref="N30" si="12">N27/N29</f>
        <v>0.10980084488657806</v>
      </c>
      <c r="O30" s="28"/>
      <c r="P30" s="105">
        <f>P27/P29</f>
        <v>0.26970733604406816</v>
      </c>
      <c r="Q30" s="28"/>
      <c r="R30" s="105">
        <f t="shared" ref="R30" si="13">R27/R29</f>
        <v>0.10415904814399483</v>
      </c>
      <c r="S30" s="28"/>
      <c r="T30" s="105">
        <f t="shared" ref="T30" si="14">T27/T29</f>
        <v>9.7322018211132538E-2</v>
      </c>
      <c r="U30" s="28"/>
      <c r="V30" s="105">
        <f t="shared" ref="V30" si="15">V27/V29</f>
        <v>8.1465054724944558E-2</v>
      </c>
      <c r="W30" s="28"/>
      <c r="X30" s="105">
        <f t="shared" ref="X30" si="16">X27/X29</f>
        <v>8.3589895288258831E-2</v>
      </c>
      <c r="Y30" s="28"/>
      <c r="Z30" s="105">
        <f t="shared" ref="Z30" si="17">Z27/Z29</f>
        <v>3.8087954110898666E-2</v>
      </c>
      <c r="AA30" s="119"/>
      <c r="AB30" s="120">
        <f>AB27/AB29</f>
        <v>9.2879725254766635E-2</v>
      </c>
    </row>
    <row r="31" spans="1:30" s="13" customFormat="1" ht="13.5" customHeight="1" thickTop="1" x14ac:dyDescent="0.2">
      <c r="A31" s="18"/>
      <c r="C31" s="3"/>
      <c r="D31" s="67"/>
      <c r="E31" s="3"/>
      <c r="F31" s="67"/>
      <c r="G31" s="3"/>
      <c r="H31" s="67"/>
      <c r="I31" s="3"/>
      <c r="J31" s="67"/>
      <c r="K31" s="3"/>
      <c r="L31" s="67"/>
      <c r="M31" s="3"/>
      <c r="N31" s="67"/>
      <c r="O31" s="3"/>
      <c r="P31" s="67"/>
      <c r="Q31" s="3"/>
      <c r="R31" s="67"/>
      <c r="S31" s="3"/>
      <c r="T31" s="67"/>
      <c r="U31" s="3"/>
      <c r="V31" s="67"/>
      <c r="W31" s="3"/>
      <c r="X31" s="67"/>
      <c r="Y31" s="3"/>
      <c r="Z31" s="67"/>
      <c r="AA31" s="48"/>
      <c r="AB31" s="122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>
        <v>6</v>
      </c>
      <c r="D33" s="17">
        <v>137</v>
      </c>
      <c r="E33" s="17">
        <v>22</v>
      </c>
      <c r="F33" s="17">
        <v>1674.89</v>
      </c>
      <c r="G33" s="17">
        <v>15</v>
      </c>
      <c r="H33" s="17">
        <v>238.35</v>
      </c>
      <c r="I33" s="17">
        <v>8</v>
      </c>
      <c r="J33" s="17">
        <v>133.55000000000001</v>
      </c>
      <c r="K33" s="17">
        <v>8</v>
      </c>
      <c r="L33" s="17">
        <v>465.7</v>
      </c>
      <c r="M33" s="17">
        <v>17</v>
      </c>
      <c r="N33" s="17">
        <v>207.9</v>
      </c>
      <c r="O33" s="17">
        <v>4</v>
      </c>
      <c r="P33" s="111">
        <v>24.89</v>
      </c>
      <c r="Q33" s="17"/>
      <c r="R33" s="111"/>
      <c r="S33" s="17">
        <v>18</v>
      </c>
      <c r="T33" s="111">
        <v>407.81</v>
      </c>
      <c r="U33" s="17">
        <v>4</v>
      </c>
      <c r="V33" s="111">
        <v>98.95</v>
      </c>
      <c r="W33" s="17">
        <v>5</v>
      </c>
      <c r="X33" s="111">
        <v>210</v>
      </c>
      <c r="Y33" s="17">
        <v>18</v>
      </c>
      <c r="Z33" s="111">
        <v>383.88</v>
      </c>
      <c r="AA33" s="50">
        <f t="shared" ref="AA33:AA34" si="18">C33+E33+G33+I33+K33+M33+O33+Q33+S33+U33+W33+Y33</f>
        <v>125</v>
      </c>
      <c r="AB33" s="113">
        <f t="shared" ref="AB33:AB34" si="19">D33+F33+H33+J33+L33+N33+P33+R33+T33+V33+X33+Z33</f>
        <v>3982.92</v>
      </c>
    </row>
    <row r="34" spans="1:32" x14ac:dyDescent="0.2">
      <c r="A34" s="29"/>
      <c r="B34" s="30" t="s">
        <v>41</v>
      </c>
      <c r="C34" s="95">
        <v>11</v>
      </c>
      <c r="D34" s="95">
        <v>702.71</v>
      </c>
      <c r="E34" s="95">
        <v>7</v>
      </c>
      <c r="F34" s="95">
        <v>316.25</v>
      </c>
      <c r="G34" s="95">
        <v>15</v>
      </c>
      <c r="H34" s="95">
        <v>363.78</v>
      </c>
      <c r="I34" s="95">
        <v>27</v>
      </c>
      <c r="J34" s="95">
        <v>843.41</v>
      </c>
      <c r="K34" s="95">
        <v>12</v>
      </c>
      <c r="L34" s="95">
        <v>443.72</v>
      </c>
      <c r="M34" s="95">
        <v>10</v>
      </c>
      <c r="N34" s="95">
        <v>359.5</v>
      </c>
      <c r="O34" s="95">
        <v>12</v>
      </c>
      <c r="P34" s="112">
        <v>318.67</v>
      </c>
      <c r="Q34" s="95">
        <v>8</v>
      </c>
      <c r="R34" s="112">
        <v>235.33</v>
      </c>
      <c r="S34" s="95">
        <v>18</v>
      </c>
      <c r="T34" s="112">
        <v>635.96</v>
      </c>
      <c r="U34" s="95">
        <v>8</v>
      </c>
      <c r="V34" s="112">
        <v>216.84</v>
      </c>
      <c r="W34" s="95">
        <v>15</v>
      </c>
      <c r="X34" s="112">
        <v>430.55</v>
      </c>
      <c r="Y34" s="95">
        <v>27</v>
      </c>
      <c r="Z34" s="112">
        <v>1492.35</v>
      </c>
      <c r="AA34" s="50">
        <f t="shared" si="18"/>
        <v>170</v>
      </c>
      <c r="AB34" s="113">
        <f t="shared" si="19"/>
        <v>6359.07</v>
      </c>
    </row>
    <row r="35" spans="1:32" s="24" customFormat="1" ht="13.5" thickBot="1" x14ac:dyDescent="0.25">
      <c r="A35" s="63" t="s">
        <v>75</v>
      </c>
      <c r="B35" s="63"/>
      <c r="C35" s="65">
        <f t="shared" ref="C35:N35" si="20">C33+C34</f>
        <v>17</v>
      </c>
      <c r="D35" s="114">
        <f t="shared" si="20"/>
        <v>839.71</v>
      </c>
      <c r="E35" s="65">
        <f t="shared" si="20"/>
        <v>29</v>
      </c>
      <c r="F35" s="114">
        <f t="shared" si="20"/>
        <v>1991.14</v>
      </c>
      <c r="G35" s="65">
        <f t="shared" si="20"/>
        <v>30</v>
      </c>
      <c r="H35" s="114">
        <f t="shared" si="20"/>
        <v>602.13</v>
      </c>
      <c r="I35" s="65">
        <f t="shared" si="20"/>
        <v>35</v>
      </c>
      <c r="J35" s="114">
        <f t="shared" si="20"/>
        <v>976.96</v>
      </c>
      <c r="K35" s="65">
        <f t="shared" si="20"/>
        <v>20</v>
      </c>
      <c r="L35" s="114">
        <f t="shared" si="20"/>
        <v>909.42000000000007</v>
      </c>
      <c r="M35" s="65">
        <f t="shared" si="20"/>
        <v>27</v>
      </c>
      <c r="N35" s="114">
        <f t="shared" si="20"/>
        <v>567.4</v>
      </c>
      <c r="O35" s="65">
        <f t="shared" ref="O35:AB35" si="21">SUM(O33:O34)</f>
        <v>16</v>
      </c>
      <c r="P35" s="114">
        <f t="shared" si="21"/>
        <v>343.56</v>
      </c>
      <c r="Q35" s="65">
        <f t="shared" si="21"/>
        <v>8</v>
      </c>
      <c r="R35" s="114">
        <f t="shared" si="21"/>
        <v>235.33</v>
      </c>
      <c r="S35" s="65">
        <f t="shared" si="21"/>
        <v>36</v>
      </c>
      <c r="T35" s="114">
        <f t="shared" si="21"/>
        <v>1043.77</v>
      </c>
      <c r="U35" s="65">
        <f t="shared" si="21"/>
        <v>12</v>
      </c>
      <c r="V35" s="114">
        <f t="shared" si="21"/>
        <v>315.79000000000002</v>
      </c>
      <c r="W35" s="65">
        <f t="shared" si="21"/>
        <v>20</v>
      </c>
      <c r="X35" s="114">
        <f t="shared" si="21"/>
        <v>640.54999999999995</v>
      </c>
      <c r="Y35" s="65">
        <f t="shared" si="21"/>
        <v>45</v>
      </c>
      <c r="Z35" s="114">
        <f t="shared" si="21"/>
        <v>1876.23</v>
      </c>
      <c r="AA35" s="52">
        <f t="shared" si="21"/>
        <v>295</v>
      </c>
      <c r="AB35" s="53">
        <f t="shared" si="21"/>
        <v>10341.99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1988.5099999999998</v>
      </c>
      <c r="E37" s="71"/>
      <c r="F37" s="110">
        <f>F16+F25+F35-F9</f>
        <v>2357.9100000000003</v>
      </c>
      <c r="G37" s="71"/>
      <c r="H37" s="110">
        <f>H16+H25+H34-H9</f>
        <v>1612.54</v>
      </c>
      <c r="I37" s="71"/>
      <c r="J37" s="110">
        <f>J16+J25+J35-J9</f>
        <v>1654.1999999999998</v>
      </c>
      <c r="K37" s="71"/>
      <c r="L37" s="110">
        <f>L16+L25+L35-L9</f>
        <v>813.57</v>
      </c>
      <c r="M37" s="71"/>
      <c r="N37" s="110">
        <f>N16+N25+N35-N9</f>
        <v>1163.2800000000002</v>
      </c>
      <c r="O37" s="71"/>
      <c r="P37" s="110">
        <f>P16+P25+P35-P9</f>
        <v>3195.37</v>
      </c>
      <c r="Q37" s="71"/>
      <c r="R37" s="110">
        <f>R16+R25+R35-R9</f>
        <v>1215.56</v>
      </c>
      <c r="S37" s="71"/>
      <c r="T37" s="110">
        <f>T16+T25+T35-T9</f>
        <v>2221.2799999999997</v>
      </c>
      <c r="U37" s="71"/>
      <c r="V37" s="110">
        <f>V16+V25+V35-V9</f>
        <v>1058.26</v>
      </c>
      <c r="W37" s="71"/>
      <c r="X37" s="110">
        <f>X16+X25+X35-X9</f>
        <v>1396.8899999999999</v>
      </c>
      <c r="Y37" s="71"/>
      <c r="Z37" s="110">
        <f>Z16+Z25+Z35-Z9</f>
        <v>1927.3500000000004</v>
      </c>
      <c r="AA37" s="71"/>
      <c r="AB37" s="110">
        <f>AB16+AB25+AB35-AB9</f>
        <v>20843.07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4" orientation="landscape" r:id="rId1"/>
  <headerFooter alignWithMargins="0">
    <oddFooter>&amp;L&amp;F&amp;RPrepared by Kathy Adair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40"/>
  <sheetViews>
    <sheetView zoomScaleNormal="100" workbookViewId="0">
      <pane xSplit="2" ySplit="4" topLeftCell="O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.75" x14ac:dyDescent="0.2"/>
  <cols>
    <col min="1" max="1" width="3" customWidth="1"/>
    <col min="2" max="2" width="50.28515625" customWidth="1"/>
    <col min="3" max="3" width="6.42578125" style="1" customWidth="1"/>
    <col min="4" max="4" width="9.140625" style="1" bestFit="1" customWidth="1"/>
    <col min="5" max="5" width="6.42578125" style="1" customWidth="1"/>
    <col min="6" max="6" width="9.140625" style="1" customWidth="1"/>
    <col min="7" max="7" width="6.425781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6.42578125" style="1" customWidth="1"/>
    <col min="12" max="12" width="9.140625" style="1" customWidth="1"/>
    <col min="13" max="13" width="6.42578125" style="1" customWidth="1"/>
    <col min="14" max="14" width="9.140625" style="1" customWidth="1"/>
    <col min="15" max="15" width="5.5703125" style="1" customWidth="1"/>
    <col min="16" max="16" width="9.140625" style="1" customWidth="1"/>
    <col min="17" max="17" width="6.28515625" style="1" customWidth="1"/>
    <col min="18" max="18" width="9.140625" style="1" customWidth="1"/>
    <col min="19" max="19" width="6.140625" style="1" customWidth="1"/>
    <col min="20" max="20" width="9.140625" style="1" customWidth="1"/>
    <col min="21" max="21" width="5.28515625" style="1" customWidth="1"/>
    <col min="22" max="22" width="9.140625" style="1" customWidth="1"/>
    <col min="23" max="23" width="7.28515625" style="1" customWidth="1"/>
    <col min="24" max="24" width="10.140625" style="1" customWidth="1"/>
    <col min="25" max="25" width="6.140625" style="1" customWidth="1"/>
    <col min="26" max="26" width="9.140625" style="1" customWidth="1"/>
    <col min="27" max="27" width="9.7109375" style="3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115</v>
      </c>
    </row>
    <row r="2" spans="1:28" x14ac:dyDescent="0.2">
      <c r="A2" t="s">
        <v>20</v>
      </c>
    </row>
    <row r="3" spans="1:28" s="29" customFormat="1" x14ac:dyDescent="0.2">
      <c r="C3" s="155" t="s">
        <v>0</v>
      </c>
      <c r="D3" s="155"/>
      <c r="E3" s="155" t="s">
        <v>1</v>
      </c>
      <c r="F3" s="155"/>
      <c r="G3" s="155" t="s">
        <v>2</v>
      </c>
      <c r="H3" s="155"/>
      <c r="I3" s="155" t="s">
        <v>3</v>
      </c>
      <c r="J3" s="155"/>
      <c r="K3" s="155" t="s">
        <v>4</v>
      </c>
      <c r="L3" s="155"/>
      <c r="M3" s="155" t="s">
        <v>5</v>
      </c>
      <c r="N3" s="155"/>
      <c r="O3" s="155" t="s">
        <v>6</v>
      </c>
      <c r="P3" s="155"/>
      <c r="Q3" s="155" t="s">
        <v>7</v>
      </c>
      <c r="R3" s="155"/>
      <c r="S3" s="155" t="s">
        <v>8</v>
      </c>
      <c r="T3" s="155"/>
      <c r="U3" s="155" t="s">
        <v>9</v>
      </c>
      <c r="V3" s="155"/>
      <c r="W3" s="155" t="s">
        <v>10</v>
      </c>
      <c r="X3" s="155"/>
      <c r="Y3" s="155" t="s">
        <v>11</v>
      </c>
      <c r="Z3" s="155"/>
      <c r="AA3" s="156" t="s">
        <v>12</v>
      </c>
      <c r="AB3" s="156"/>
    </row>
    <row r="4" spans="1:28" x14ac:dyDescent="0.2"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13</v>
      </c>
      <c r="H4" s="32" t="s">
        <v>14</v>
      </c>
      <c r="I4" s="32" t="s">
        <v>13</v>
      </c>
      <c r="J4" s="32" t="s">
        <v>14</v>
      </c>
      <c r="K4" s="32" t="s">
        <v>13</v>
      </c>
      <c r="L4" s="32" t="s">
        <v>14</v>
      </c>
      <c r="M4" s="32" t="s">
        <v>13</v>
      </c>
      <c r="N4" s="32" t="s">
        <v>14</v>
      </c>
      <c r="O4" s="32" t="s">
        <v>13</v>
      </c>
      <c r="P4" s="32" t="s">
        <v>14</v>
      </c>
      <c r="Q4" s="32" t="s">
        <v>13</v>
      </c>
      <c r="R4" s="32" t="s">
        <v>14</v>
      </c>
      <c r="S4" s="32" t="s">
        <v>13</v>
      </c>
      <c r="T4" s="32" t="s">
        <v>14</v>
      </c>
      <c r="U4" s="32" t="s">
        <v>13</v>
      </c>
      <c r="V4" s="32" t="s">
        <v>14</v>
      </c>
      <c r="W4" s="32" t="s">
        <v>13</v>
      </c>
      <c r="X4" s="32" t="s">
        <v>14</v>
      </c>
      <c r="Y4" s="32" t="s">
        <v>13</v>
      </c>
      <c r="Z4" s="32" t="s">
        <v>14</v>
      </c>
      <c r="AA4" s="66" t="s">
        <v>13</v>
      </c>
      <c r="AB4" s="66" t="s">
        <v>14</v>
      </c>
    </row>
    <row r="5" spans="1:28" ht="15" x14ac:dyDescent="0.25">
      <c r="A5" s="25" t="s">
        <v>36</v>
      </c>
      <c r="B5" s="24"/>
      <c r="AA5" s="48"/>
      <c r="AB5" s="48"/>
    </row>
    <row r="6" spans="1:28" ht="13.5" thickBot="1" x14ac:dyDescent="0.25">
      <c r="B6" s="23" t="s">
        <v>110</v>
      </c>
      <c r="C6" s="8">
        <v>1200</v>
      </c>
      <c r="E6" s="8">
        <v>1252</v>
      </c>
      <c r="G6" s="8">
        <v>1086</v>
      </c>
      <c r="I6" s="8">
        <v>1307</v>
      </c>
      <c r="K6" s="8">
        <v>973</v>
      </c>
      <c r="M6" s="8">
        <v>1041</v>
      </c>
      <c r="O6" s="8">
        <v>1379</v>
      </c>
      <c r="Q6" s="8">
        <v>1083</v>
      </c>
      <c r="S6" s="8">
        <v>1325</v>
      </c>
      <c r="U6" s="8">
        <v>1282</v>
      </c>
      <c r="W6" s="6">
        <v>1122</v>
      </c>
      <c r="Y6" s="8">
        <v>1052</v>
      </c>
      <c r="AA6" s="49">
        <f>C6+E6+G6+I6+K6+M6+O6+Q6+S6+U6+W6+Y6</f>
        <v>14102</v>
      </c>
      <c r="AB6" s="48"/>
    </row>
    <row r="7" spans="1:28" ht="13.5" thickTop="1" x14ac:dyDescent="0.2">
      <c r="B7" s="23" t="s">
        <v>112</v>
      </c>
      <c r="D7" s="4">
        <v>13035.67</v>
      </c>
      <c r="F7" s="4">
        <v>13479.62</v>
      </c>
      <c r="H7" s="4">
        <v>11183.25</v>
      </c>
      <c r="J7" s="4">
        <v>13653.76</v>
      </c>
      <c r="L7" s="4">
        <v>10784.34</v>
      </c>
      <c r="N7" s="4">
        <v>11480.51</v>
      </c>
      <c r="P7" s="4">
        <v>15320.43</v>
      </c>
      <c r="R7" s="4">
        <v>12070.64</v>
      </c>
      <c r="T7" s="4">
        <v>14571.06</v>
      </c>
      <c r="V7" s="4">
        <v>13988.28</v>
      </c>
      <c r="X7" s="4">
        <v>12449.19</v>
      </c>
      <c r="Z7" s="4">
        <v>12238.5</v>
      </c>
      <c r="AA7" s="48"/>
      <c r="AB7" s="50">
        <f>D7+F7+H7+J7+L7+N7+P7+R7+T7+V7+X7+Z7</f>
        <v>154255.24999999997</v>
      </c>
    </row>
    <row r="8" spans="1:28" x14ac:dyDescent="0.2">
      <c r="B8" s="23" t="s">
        <v>113</v>
      </c>
      <c r="D8" s="6">
        <v>1800</v>
      </c>
      <c r="F8" s="6">
        <v>1878</v>
      </c>
      <c r="H8" s="6">
        <v>1629</v>
      </c>
      <c r="J8" s="6">
        <v>1960.5</v>
      </c>
      <c r="L8" s="6">
        <v>1235.5</v>
      </c>
      <c r="N8" s="6">
        <v>1301.25</v>
      </c>
      <c r="P8" s="6">
        <v>1723.75</v>
      </c>
      <c r="R8" s="6">
        <v>1353.75</v>
      </c>
      <c r="T8" s="6">
        <v>1656.25</v>
      </c>
      <c r="V8" s="6">
        <v>1602.5</v>
      </c>
      <c r="X8" s="6">
        <v>1402.5</v>
      </c>
      <c r="Z8" s="6">
        <v>1312</v>
      </c>
      <c r="AA8" s="48"/>
      <c r="AB8" s="51">
        <f>D8+F8+H8+J8+L8+N8+P8+R8+T8+V8+X8+Z8</f>
        <v>18855</v>
      </c>
    </row>
    <row r="9" spans="1:28" ht="13.5" thickBot="1" x14ac:dyDescent="0.25">
      <c r="A9" s="63" t="s">
        <v>38</v>
      </c>
      <c r="B9" s="131"/>
      <c r="C9" s="9"/>
      <c r="D9" s="59">
        <f>SUM(D7:D8)</f>
        <v>14835.67</v>
      </c>
      <c r="E9" s="9"/>
      <c r="F9" s="59">
        <f>SUM(F7:F8)</f>
        <v>15357.62</v>
      </c>
      <c r="G9" s="9"/>
      <c r="H9" s="59">
        <f>SUM(H7:H8)</f>
        <v>12812.25</v>
      </c>
      <c r="I9" s="9"/>
      <c r="J9" s="59">
        <f>SUM(J7:J8)</f>
        <v>15614.26</v>
      </c>
      <c r="K9" s="9"/>
      <c r="L9" s="59">
        <f>SUM(L7:L8)</f>
        <v>12019.84</v>
      </c>
      <c r="M9" s="9"/>
      <c r="N9" s="59">
        <f>SUM(N7:N8)</f>
        <v>12781.76</v>
      </c>
      <c r="O9" s="9"/>
      <c r="P9" s="59">
        <f>SUM(P7:P8)</f>
        <v>17044.18</v>
      </c>
      <c r="Q9" s="9"/>
      <c r="R9" s="59">
        <f>SUM(R7:R8)</f>
        <v>13424.39</v>
      </c>
      <c r="S9" s="9"/>
      <c r="T9" s="59">
        <f>SUM(T7:T8)</f>
        <v>16227.31</v>
      </c>
      <c r="U9" s="9"/>
      <c r="V9" s="59">
        <f>SUM(V7:V8)</f>
        <v>15590.78</v>
      </c>
      <c r="W9" s="9"/>
      <c r="X9" s="59">
        <f>SUM(X7:X8)</f>
        <v>13851.69</v>
      </c>
      <c r="Y9" s="9"/>
      <c r="Z9" s="59">
        <f>SUM(Z7:Z8)</f>
        <v>13550.5</v>
      </c>
      <c r="AA9" s="49"/>
      <c r="AB9" s="57">
        <f>SUM(AB7:AB8)</f>
        <v>173110.24999999997</v>
      </c>
    </row>
    <row r="10" spans="1:28" ht="13.5" thickTop="1" x14ac:dyDescent="0.2">
      <c r="AA10" s="48"/>
      <c r="AB10" s="48"/>
    </row>
    <row r="11" spans="1:28" ht="15" x14ac:dyDescent="0.25">
      <c r="A11" s="25" t="s">
        <v>76</v>
      </c>
      <c r="B11" s="24"/>
      <c r="AA11" s="48"/>
      <c r="AB11" s="48"/>
    </row>
    <row r="12" spans="1:28" x14ac:dyDescent="0.2">
      <c r="A12" s="126"/>
      <c r="B12" s="23" t="s">
        <v>107</v>
      </c>
      <c r="C12" s="129">
        <v>521</v>
      </c>
      <c r="D12" s="129">
        <v>13494.81</v>
      </c>
      <c r="E12" s="129">
        <v>426</v>
      </c>
      <c r="F12" s="129">
        <v>10388.299999999999</v>
      </c>
      <c r="G12" s="129">
        <v>384</v>
      </c>
      <c r="H12" s="129">
        <v>8804.9500000000007</v>
      </c>
      <c r="I12" s="129">
        <v>403</v>
      </c>
      <c r="J12" s="129">
        <v>9647.7800000000007</v>
      </c>
      <c r="K12" s="129">
        <v>376</v>
      </c>
      <c r="L12" s="129">
        <v>9398.2900000000009</v>
      </c>
      <c r="M12" s="129">
        <v>368</v>
      </c>
      <c r="N12" s="129">
        <v>8810.25</v>
      </c>
      <c r="O12" s="129">
        <v>607</v>
      </c>
      <c r="P12" s="129">
        <v>15141.46</v>
      </c>
      <c r="Q12" s="129">
        <v>459</v>
      </c>
      <c r="R12" s="129">
        <v>11081.12</v>
      </c>
      <c r="S12" s="129">
        <v>514</v>
      </c>
      <c r="T12" s="129">
        <v>12286.39</v>
      </c>
      <c r="U12" s="129">
        <v>564</v>
      </c>
      <c r="V12" s="129">
        <v>13697.31</v>
      </c>
      <c r="W12" s="129">
        <v>484</v>
      </c>
      <c r="X12" s="129">
        <v>11613.37</v>
      </c>
      <c r="Y12" s="129">
        <v>406</v>
      </c>
      <c r="Z12" s="129">
        <v>9683.39</v>
      </c>
      <c r="AA12" s="50">
        <f t="shared" ref="AA12:AB15" si="0">C12+E12+G12+I12+K12+M12+O12+Q12+S12+U12+W12+Y12</f>
        <v>5512</v>
      </c>
      <c r="AB12" s="50">
        <f t="shared" si="0"/>
        <v>134047.41999999998</v>
      </c>
    </row>
    <row r="13" spans="1:28" x14ac:dyDescent="0.2">
      <c r="A13" s="19"/>
      <c r="B13" t="s">
        <v>108</v>
      </c>
      <c r="C13" s="129">
        <v>24</v>
      </c>
      <c r="D13" s="129">
        <v>634.42999999999995</v>
      </c>
      <c r="E13" s="129">
        <v>15</v>
      </c>
      <c r="F13" s="129">
        <v>350.62</v>
      </c>
      <c r="G13" s="129">
        <v>9</v>
      </c>
      <c r="H13" s="129">
        <v>126.16</v>
      </c>
      <c r="I13" s="129">
        <v>12</v>
      </c>
      <c r="J13" s="129">
        <v>151.88</v>
      </c>
      <c r="K13" s="129">
        <v>12</v>
      </c>
      <c r="L13" s="129">
        <v>806.22</v>
      </c>
      <c r="M13" s="129">
        <v>17</v>
      </c>
      <c r="N13" s="129">
        <v>486.33</v>
      </c>
      <c r="O13" s="129">
        <v>8</v>
      </c>
      <c r="P13" s="129">
        <v>210.16</v>
      </c>
      <c r="Q13" s="129">
        <v>18</v>
      </c>
      <c r="R13" s="129">
        <v>505.86</v>
      </c>
      <c r="S13" s="129">
        <v>9</v>
      </c>
      <c r="T13" s="129">
        <v>120.92</v>
      </c>
      <c r="U13" s="129">
        <v>5</v>
      </c>
      <c r="V13" s="129">
        <v>116.49</v>
      </c>
      <c r="W13" s="129">
        <v>9</v>
      </c>
      <c r="X13" s="129">
        <v>288.76</v>
      </c>
      <c r="Y13" s="129">
        <v>14</v>
      </c>
      <c r="Z13" s="129">
        <v>595.86</v>
      </c>
      <c r="AA13" s="50">
        <f t="shared" si="0"/>
        <v>152</v>
      </c>
      <c r="AB13" s="50">
        <f t="shared" si="0"/>
        <v>4393.6899999999996</v>
      </c>
    </row>
    <row r="14" spans="1:28" x14ac:dyDescent="0.2">
      <c r="B14" s="18" t="s">
        <v>111</v>
      </c>
      <c r="C14" s="129">
        <v>184</v>
      </c>
      <c r="D14" s="129">
        <v>17881.71</v>
      </c>
      <c r="E14" s="129">
        <v>147</v>
      </c>
      <c r="F14" s="129">
        <v>11791.62</v>
      </c>
      <c r="G14" s="129">
        <v>114</v>
      </c>
      <c r="H14" s="129">
        <v>9410.81</v>
      </c>
      <c r="I14" s="129">
        <v>160</v>
      </c>
      <c r="J14" s="129">
        <v>10841.48</v>
      </c>
      <c r="K14" s="129">
        <v>117</v>
      </c>
      <c r="L14" s="129">
        <v>9888.77</v>
      </c>
      <c r="M14" s="129">
        <v>93</v>
      </c>
      <c r="N14" s="129">
        <v>6888.01</v>
      </c>
      <c r="O14" s="129">
        <v>112</v>
      </c>
      <c r="P14" s="129">
        <v>8737.4</v>
      </c>
      <c r="Q14" s="129">
        <v>104</v>
      </c>
      <c r="R14" s="129">
        <v>8339.7999999999993</v>
      </c>
      <c r="S14" s="129">
        <v>184</v>
      </c>
      <c r="T14" s="129">
        <v>16358.2</v>
      </c>
      <c r="U14" s="129">
        <v>127</v>
      </c>
      <c r="V14" s="129">
        <v>12632</v>
      </c>
      <c r="W14" s="129">
        <v>127</v>
      </c>
      <c r="X14" s="129">
        <v>10538</v>
      </c>
      <c r="Y14" s="129">
        <v>162</v>
      </c>
      <c r="Z14" s="129">
        <v>8818.2999999999993</v>
      </c>
      <c r="AA14" s="50">
        <f t="shared" si="0"/>
        <v>1631</v>
      </c>
      <c r="AB14" s="50">
        <f t="shared" si="0"/>
        <v>132126.09999999998</v>
      </c>
    </row>
    <row r="15" spans="1:28" s="29" customFormat="1" x14ac:dyDescent="0.2">
      <c r="A15" s="123"/>
      <c r="B15" s="124" t="s">
        <v>109</v>
      </c>
      <c r="C15" s="130">
        <v>26</v>
      </c>
      <c r="D15" s="130">
        <v>432</v>
      </c>
      <c r="E15" s="130">
        <v>9</v>
      </c>
      <c r="F15" s="130">
        <v>635</v>
      </c>
      <c r="G15" s="130">
        <v>9</v>
      </c>
      <c r="H15" s="130">
        <v>237</v>
      </c>
      <c r="I15" s="130">
        <v>6</v>
      </c>
      <c r="J15" s="130">
        <v>121</v>
      </c>
      <c r="K15" s="130">
        <v>9</v>
      </c>
      <c r="L15" s="130">
        <v>1503</v>
      </c>
      <c r="M15" s="130">
        <v>3</v>
      </c>
      <c r="N15" s="130">
        <v>316</v>
      </c>
      <c r="O15" s="130">
        <v>5</v>
      </c>
      <c r="P15" s="130">
        <v>0</v>
      </c>
      <c r="Q15" s="130">
        <v>9</v>
      </c>
      <c r="R15" s="130">
        <v>406</v>
      </c>
      <c r="S15" s="130">
        <v>8</v>
      </c>
      <c r="T15" s="130">
        <v>112</v>
      </c>
      <c r="U15" s="130">
        <v>0</v>
      </c>
      <c r="V15" s="130">
        <v>-12</v>
      </c>
      <c r="W15" s="130">
        <v>14</v>
      </c>
      <c r="X15" s="130">
        <v>136</v>
      </c>
      <c r="Y15" s="130">
        <v>2</v>
      </c>
      <c r="Z15" s="130">
        <v>16</v>
      </c>
      <c r="AA15" s="50">
        <f t="shared" si="0"/>
        <v>100</v>
      </c>
      <c r="AB15" s="50">
        <f t="shared" si="0"/>
        <v>3902</v>
      </c>
    </row>
    <row r="16" spans="1:28" ht="13.5" thickBot="1" x14ac:dyDescent="0.25">
      <c r="A16" s="34" t="s">
        <v>79</v>
      </c>
      <c r="B16" s="34"/>
      <c r="C16" s="27">
        <f t="shared" ref="C16:AB16" si="1">SUM(C12:C15)</f>
        <v>755</v>
      </c>
      <c r="D16" s="59">
        <f t="shared" si="1"/>
        <v>32442.949999999997</v>
      </c>
      <c r="E16" s="27">
        <f t="shared" si="1"/>
        <v>597</v>
      </c>
      <c r="F16" s="59">
        <f t="shared" si="1"/>
        <v>23165.54</v>
      </c>
      <c r="G16" s="27">
        <f t="shared" si="1"/>
        <v>516</v>
      </c>
      <c r="H16" s="59">
        <f t="shared" si="1"/>
        <v>18578.919999999998</v>
      </c>
      <c r="I16" s="27">
        <f t="shared" si="1"/>
        <v>581</v>
      </c>
      <c r="J16" s="59">
        <f t="shared" si="1"/>
        <v>20762.14</v>
      </c>
      <c r="K16" s="27">
        <f t="shared" si="1"/>
        <v>514</v>
      </c>
      <c r="L16" s="59">
        <f t="shared" si="1"/>
        <v>21596.28</v>
      </c>
      <c r="M16" s="27">
        <f t="shared" si="1"/>
        <v>481</v>
      </c>
      <c r="N16" s="59">
        <f t="shared" si="1"/>
        <v>16500.59</v>
      </c>
      <c r="O16" s="27">
        <f t="shared" si="1"/>
        <v>732</v>
      </c>
      <c r="P16" s="59">
        <f t="shared" si="1"/>
        <v>24089.019999999997</v>
      </c>
      <c r="Q16" s="27">
        <f t="shared" si="1"/>
        <v>590</v>
      </c>
      <c r="R16" s="59">
        <f t="shared" si="1"/>
        <v>20332.78</v>
      </c>
      <c r="S16" s="27">
        <f t="shared" si="1"/>
        <v>715</v>
      </c>
      <c r="T16" s="59">
        <f t="shared" si="1"/>
        <v>28877.510000000002</v>
      </c>
      <c r="U16" s="27">
        <f t="shared" si="1"/>
        <v>696</v>
      </c>
      <c r="V16" s="59">
        <f t="shared" si="1"/>
        <v>26433.8</v>
      </c>
      <c r="W16" s="27">
        <f t="shared" si="1"/>
        <v>634</v>
      </c>
      <c r="X16" s="59">
        <f t="shared" si="1"/>
        <v>22576.13</v>
      </c>
      <c r="Y16" s="27">
        <f t="shared" si="1"/>
        <v>584</v>
      </c>
      <c r="Z16" s="59">
        <f t="shared" si="1"/>
        <v>19113.55</v>
      </c>
      <c r="AA16" s="52">
        <f t="shared" si="1"/>
        <v>7395</v>
      </c>
      <c r="AB16" s="53">
        <f t="shared" si="1"/>
        <v>274469.20999999996</v>
      </c>
    </row>
    <row r="17" spans="1:30" ht="13.5" thickTop="1" x14ac:dyDescent="0.2">
      <c r="AA17" s="48"/>
      <c r="AB17" s="48"/>
    </row>
    <row r="18" spans="1:30" x14ac:dyDescent="0.2">
      <c r="A18" s="24" t="s">
        <v>77</v>
      </c>
      <c r="AA18" s="48"/>
      <c r="AB18" s="48"/>
    </row>
    <row r="19" spans="1:30" x14ac:dyDescent="0.2">
      <c r="B19" s="23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0">
        <f t="shared" ref="AA19:AA21" si="2">C19+E19+G19+I19+K19+M19+O19+Q19+S19+U19+W19+Y19</f>
        <v>0</v>
      </c>
      <c r="AB19" s="50">
        <f t="shared" ref="AB19:AB21" si="3">D19+F19+H19+J19+L19+N19+P19+R19+T19+V19+X19+Z19</f>
        <v>0</v>
      </c>
    </row>
    <row r="20" spans="1:30" x14ac:dyDescent="0.2">
      <c r="B20" s="23" t="s">
        <v>91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0">
        <f t="shared" si="2"/>
        <v>0</v>
      </c>
      <c r="AB20" s="50">
        <f t="shared" si="3"/>
        <v>0</v>
      </c>
    </row>
    <row r="21" spans="1:30" x14ac:dyDescent="0.2">
      <c r="B21" s="23" t="s">
        <v>92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0">
        <f t="shared" si="2"/>
        <v>0</v>
      </c>
      <c r="AB21" s="50">
        <f t="shared" si="3"/>
        <v>0</v>
      </c>
    </row>
    <row r="22" spans="1:30" x14ac:dyDescent="0.2">
      <c r="B22" s="23" t="s">
        <v>44</v>
      </c>
      <c r="C22" s="17">
        <v>29</v>
      </c>
      <c r="D22" s="17">
        <v>14231</v>
      </c>
      <c r="E22" s="17">
        <v>18</v>
      </c>
      <c r="F22" s="17">
        <v>8589.65</v>
      </c>
      <c r="G22" s="17">
        <v>15</v>
      </c>
      <c r="H22" s="17">
        <v>5623.55</v>
      </c>
      <c r="I22" s="17">
        <v>28</v>
      </c>
      <c r="J22" s="17">
        <v>11115.35</v>
      </c>
      <c r="K22" s="17">
        <v>38</v>
      </c>
      <c r="L22" s="17">
        <v>14318.01</v>
      </c>
      <c r="M22" s="17">
        <v>48</v>
      </c>
      <c r="N22" s="17">
        <v>23413.75</v>
      </c>
      <c r="O22" s="17">
        <v>45</v>
      </c>
      <c r="P22" s="17">
        <v>16065.49</v>
      </c>
      <c r="Q22" s="17">
        <v>40</v>
      </c>
      <c r="R22" s="17">
        <v>20856.740000000002</v>
      </c>
      <c r="S22" s="17">
        <v>30</v>
      </c>
      <c r="T22" s="17">
        <v>15967.38</v>
      </c>
      <c r="U22" s="17">
        <v>25</v>
      </c>
      <c r="V22" s="17">
        <v>11541.29</v>
      </c>
      <c r="W22" s="17">
        <v>14</v>
      </c>
      <c r="X22" s="17">
        <v>6276.52</v>
      </c>
      <c r="Y22" s="17">
        <v>25</v>
      </c>
      <c r="Z22" s="17">
        <v>10850.54</v>
      </c>
      <c r="AA22" s="50">
        <f t="shared" ref="AA22:AA24" si="4">C22+E22+G22+I22+K22+M22+O22+Q22+S22+U22+W22+Y22</f>
        <v>355</v>
      </c>
      <c r="AB22" s="50">
        <f t="shared" ref="AB22:AB24" si="5">D22+F22+H22+J22+L22+N22+P22+R22+T22+V22+X22+Z22</f>
        <v>158849.27000000002</v>
      </c>
    </row>
    <row r="23" spans="1:30" x14ac:dyDescent="0.2">
      <c r="B23" s="23" t="s">
        <v>45</v>
      </c>
      <c r="C23" s="17">
        <v>16</v>
      </c>
      <c r="D23" s="17">
        <v>5733.44</v>
      </c>
      <c r="E23" s="17">
        <v>17</v>
      </c>
      <c r="F23" s="17">
        <v>6486.84</v>
      </c>
      <c r="G23" s="17">
        <v>5</v>
      </c>
      <c r="H23" s="17">
        <v>1442.3</v>
      </c>
      <c r="I23" s="17">
        <v>12</v>
      </c>
      <c r="J23" s="17">
        <v>4028.57</v>
      </c>
      <c r="K23" s="17">
        <v>7</v>
      </c>
      <c r="L23" s="17">
        <v>2246.34</v>
      </c>
      <c r="M23" s="17">
        <v>21</v>
      </c>
      <c r="N23" s="17">
        <v>7081.31</v>
      </c>
      <c r="O23" s="17">
        <v>9</v>
      </c>
      <c r="P23" s="17">
        <v>3332.58</v>
      </c>
      <c r="Q23" s="17">
        <v>12</v>
      </c>
      <c r="R23" s="17">
        <v>4564.97</v>
      </c>
      <c r="S23" s="17">
        <v>16</v>
      </c>
      <c r="T23" s="17">
        <v>5672.47</v>
      </c>
      <c r="U23" s="17">
        <v>13</v>
      </c>
      <c r="V23" s="17">
        <v>5173.8100000000004</v>
      </c>
      <c r="W23" s="17">
        <v>2</v>
      </c>
      <c r="X23" s="17">
        <v>839.8</v>
      </c>
      <c r="Y23" s="17">
        <v>13</v>
      </c>
      <c r="Z23" s="17">
        <v>6547.94</v>
      </c>
      <c r="AA23" s="50">
        <f t="shared" si="4"/>
        <v>143</v>
      </c>
      <c r="AB23" s="50">
        <f t="shared" si="5"/>
        <v>53150.37</v>
      </c>
    </row>
    <row r="24" spans="1:30" x14ac:dyDescent="0.2">
      <c r="A24" s="29"/>
      <c r="B24" s="30" t="s">
        <v>46</v>
      </c>
      <c r="C24" s="8">
        <v>5</v>
      </c>
      <c r="D24" s="8">
        <v>1653.1</v>
      </c>
      <c r="E24" s="8">
        <v>2</v>
      </c>
      <c r="F24" s="8">
        <v>178.84</v>
      </c>
      <c r="G24" s="8">
        <v>3</v>
      </c>
      <c r="H24" s="8">
        <v>178.06</v>
      </c>
      <c r="I24" s="8">
        <v>3</v>
      </c>
      <c r="J24" s="8">
        <v>89.42</v>
      </c>
      <c r="K24" s="4"/>
      <c r="L24" s="4"/>
      <c r="M24" s="4">
        <v>2</v>
      </c>
      <c r="N24" s="4">
        <v>1538.58</v>
      </c>
      <c r="O24" s="4">
        <v>2</v>
      </c>
      <c r="P24" s="4">
        <v>242.34</v>
      </c>
      <c r="Q24" s="4">
        <v>6</v>
      </c>
      <c r="R24" s="4">
        <v>1657.07</v>
      </c>
      <c r="S24" s="4">
        <v>4</v>
      </c>
      <c r="T24" s="4">
        <v>2109.15</v>
      </c>
      <c r="U24" s="4">
        <v>3</v>
      </c>
      <c r="V24" s="4">
        <v>1184.56</v>
      </c>
      <c r="W24" s="4">
        <v>1</v>
      </c>
      <c r="X24" s="4">
        <v>114.17</v>
      </c>
      <c r="Y24" s="4">
        <v>2</v>
      </c>
      <c r="Z24" s="4">
        <v>60</v>
      </c>
      <c r="AA24" s="50">
        <f t="shared" si="4"/>
        <v>33</v>
      </c>
      <c r="AB24" s="50">
        <f t="shared" si="5"/>
        <v>9005.2899999999991</v>
      </c>
    </row>
    <row r="25" spans="1:30" ht="13.5" thickBot="1" x14ac:dyDescent="0.25">
      <c r="A25" s="63" t="s">
        <v>42</v>
      </c>
      <c r="B25" s="63"/>
      <c r="C25" s="27">
        <f t="shared" ref="C25:AB25" si="6">SUM(C19:C24)</f>
        <v>50</v>
      </c>
      <c r="D25" s="59">
        <f t="shared" si="6"/>
        <v>21617.539999999997</v>
      </c>
      <c r="E25" s="27">
        <f t="shared" si="6"/>
        <v>37</v>
      </c>
      <c r="F25" s="59">
        <f t="shared" si="6"/>
        <v>15255.33</v>
      </c>
      <c r="G25" s="27">
        <f t="shared" si="6"/>
        <v>23</v>
      </c>
      <c r="H25" s="59">
        <f t="shared" si="6"/>
        <v>7243.9100000000008</v>
      </c>
      <c r="I25" s="27">
        <f t="shared" si="6"/>
        <v>43</v>
      </c>
      <c r="J25" s="59">
        <f t="shared" si="6"/>
        <v>15233.34</v>
      </c>
      <c r="K25" s="64">
        <f t="shared" si="6"/>
        <v>45</v>
      </c>
      <c r="L25" s="72">
        <f t="shared" si="6"/>
        <v>16564.349999999999</v>
      </c>
      <c r="M25" s="64">
        <f t="shared" si="6"/>
        <v>71</v>
      </c>
      <c r="N25" s="72">
        <f t="shared" si="6"/>
        <v>32033.64</v>
      </c>
      <c r="O25" s="64">
        <f t="shared" si="6"/>
        <v>56</v>
      </c>
      <c r="P25" s="72">
        <f t="shared" si="6"/>
        <v>19640.41</v>
      </c>
      <c r="Q25" s="64">
        <f t="shared" si="6"/>
        <v>58</v>
      </c>
      <c r="R25" s="72">
        <f t="shared" si="6"/>
        <v>27078.780000000002</v>
      </c>
      <c r="S25" s="64">
        <f t="shared" si="6"/>
        <v>50</v>
      </c>
      <c r="T25" s="72">
        <f t="shared" si="6"/>
        <v>23749</v>
      </c>
      <c r="U25" s="64">
        <f t="shared" si="6"/>
        <v>41</v>
      </c>
      <c r="V25" s="72">
        <f t="shared" si="6"/>
        <v>17899.660000000003</v>
      </c>
      <c r="W25" s="64">
        <f t="shared" si="6"/>
        <v>17</v>
      </c>
      <c r="X25" s="72">
        <f t="shared" si="6"/>
        <v>7230.4900000000007</v>
      </c>
      <c r="Y25" s="64">
        <f t="shared" si="6"/>
        <v>40</v>
      </c>
      <c r="Z25" s="72">
        <f t="shared" si="6"/>
        <v>17458.48</v>
      </c>
      <c r="AA25" s="52">
        <f t="shared" si="6"/>
        <v>531</v>
      </c>
      <c r="AB25" s="53">
        <f t="shared" si="6"/>
        <v>221004.93000000002</v>
      </c>
    </row>
    <row r="26" spans="1:30" ht="13.5" thickTop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55"/>
      <c r="AB26" s="55"/>
    </row>
    <row r="27" spans="1:30" x14ac:dyDescent="0.2">
      <c r="A27" s="24" t="s">
        <v>101</v>
      </c>
      <c r="C27" s="61">
        <f t="shared" ref="C27:AB27" si="7">C16+C25</f>
        <v>805</v>
      </c>
      <c r="D27" s="73">
        <f t="shared" si="7"/>
        <v>54060.489999999991</v>
      </c>
      <c r="E27" s="61">
        <f t="shared" si="7"/>
        <v>634</v>
      </c>
      <c r="F27" s="73">
        <f t="shared" si="7"/>
        <v>38420.870000000003</v>
      </c>
      <c r="G27" s="61">
        <f t="shared" si="7"/>
        <v>539</v>
      </c>
      <c r="H27" s="73">
        <f t="shared" si="7"/>
        <v>25822.829999999998</v>
      </c>
      <c r="I27" s="61">
        <f t="shared" si="7"/>
        <v>624</v>
      </c>
      <c r="J27" s="73">
        <f t="shared" si="7"/>
        <v>35995.479999999996</v>
      </c>
      <c r="K27" s="61">
        <f t="shared" si="7"/>
        <v>559</v>
      </c>
      <c r="L27" s="73">
        <f t="shared" si="7"/>
        <v>38160.629999999997</v>
      </c>
      <c r="M27" s="61">
        <f t="shared" si="7"/>
        <v>552</v>
      </c>
      <c r="N27" s="73">
        <f t="shared" si="7"/>
        <v>48534.229999999996</v>
      </c>
      <c r="O27" s="61">
        <f t="shared" si="7"/>
        <v>788</v>
      </c>
      <c r="P27" s="73">
        <f t="shared" si="7"/>
        <v>43729.429999999993</v>
      </c>
      <c r="Q27" s="61">
        <f t="shared" si="7"/>
        <v>648</v>
      </c>
      <c r="R27" s="73">
        <f t="shared" si="7"/>
        <v>47411.56</v>
      </c>
      <c r="S27" s="61">
        <f t="shared" si="7"/>
        <v>765</v>
      </c>
      <c r="T27" s="73">
        <f t="shared" si="7"/>
        <v>52626.51</v>
      </c>
      <c r="U27" s="61">
        <f t="shared" si="7"/>
        <v>737</v>
      </c>
      <c r="V27" s="73">
        <f t="shared" si="7"/>
        <v>44333.460000000006</v>
      </c>
      <c r="W27" s="61">
        <f t="shared" si="7"/>
        <v>651</v>
      </c>
      <c r="X27" s="73">
        <f t="shared" si="7"/>
        <v>29806.620000000003</v>
      </c>
      <c r="Y27" s="61">
        <f t="shared" si="7"/>
        <v>624</v>
      </c>
      <c r="Z27" s="73">
        <f t="shared" si="7"/>
        <v>36572.03</v>
      </c>
      <c r="AA27" s="117">
        <f t="shared" si="7"/>
        <v>7926</v>
      </c>
      <c r="AB27" s="118">
        <f t="shared" si="7"/>
        <v>495474.14</v>
      </c>
    </row>
    <row r="28" spans="1:30" x14ac:dyDescent="0.2">
      <c r="A28" s="2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17"/>
      <c r="AB28" s="118"/>
    </row>
    <row r="29" spans="1:30" ht="13.5" customHeight="1" x14ac:dyDescent="0.2">
      <c r="A29" s="24" t="s">
        <v>80</v>
      </c>
      <c r="B29" s="60"/>
      <c r="C29" s="60"/>
      <c r="D29" s="87">
        <v>457275.04</v>
      </c>
      <c r="E29" s="60"/>
      <c r="F29" s="87">
        <v>436936.8</v>
      </c>
      <c r="G29" s="60"/>
      <c r="H29" s="87">
        <v>358035.7</v>
      </c>
      <c r="I29" s="60"/>
      <c r="J29" s="87">
        <v>427683.59</v>
      </c>
      <c r="K29" s="60"/>
      <c r="L29" s="87">
        <v>337987.06</v>
      </c>
      <c r="M29" s="60"/>
      <c r="N29" s="87">
        <v>337043.89</v>
      </c>
      <c r="O29" s="60"/>
      <c r="P29" s="87">
        <v>452953.27</v>
      </c>
      <c r="Q29" s="60"/>
      <c r="R29" s="87">
        <v>380933.14</v>
      </c>
      <c r="S29" s="60"/>
      <c r="T29" s="87">
        <v>444381.19</v>
      </c>
      <c r="U29" s="60"/>
      <c r="V29" s="87">
        <v>469523.62</v>
      </c>
      <c r="W29" s="60"/>
      <c r="X29" s="87">
        <v>413403.97</v>
      </c>
      <c r="Y29" s="60"/>
      <c r="Z29" s="87">
        <v>392081.22</v>
      </c>
      <c r="AA29" s="85"/>
      <c r="AB29" s="58">
        <f>D29+F29+H29+J29+L29+N29+P29+R29+T29+V29+X29+Z29</f>
        <v>4908238.49</v>
      </c>
      <c r="AD29" s="102"/>
    </row>
    <row r="30" spans="1:30" s="13" customFormat="1" ht="12.75" customHeight="1" thickBot="1" x14ac:dyDescent="0.25">
      <c r="A30" s="103" t="s">
        <v>82</v>
      </c>
      <c r="B30" s="104"/>
      <c r="C30" s="28"/>
      <c r="D30" s="105">
        <f>D27/D29</f>
        <v>0.11822313765474711</v>
      </c>
      <c r="E30" s="28"/>
      <c r="F30" s="105">
        <f t="shared" ref="F30" si="8">F27/F29</f>
        <v>8.7932327970544039E-2</v>
      </c>
      <c r="G30" s="28"/>
      <c r="H30" s="105">
        <f t="shared" ref="H30" si="9">H27/H29</f>
        <v>7.2123617840343851E-2</v>
      </c>
      <c r="I30" s="28"/>
      <c r="J30" s="105">
        <f t="shared" ref="J30" si="10">J27/J29</f>
        <v>8.4163809043971013E-2</v>
      </c>
      <c r="K30" s="28"/>
      <c r="L30" s="105">
        <f t="shared" ref="L30" si="11">L27/L29</f>
        <v>0.11290559466980776</v>
      </c>
      <c r="M30" s="28"/>
      <c r="N30" s="105">
        <f t="shared" ref="N30" si="12">N27/N29</f>
        <v>0.14399973249774678</v>
      </c>
      <c r="O30" s="28"/>
      <c r="P30" s="105">
        <f t="shared" ref="P30" si="13">P27/P29</f>
        <v>9.6542917109307971E-2</v>
      </c>
      <c r="Q30" s="28"/>
      <c r="R30" s="105">
        <f t="shared" ref="R30" si="14">R27/R29</f>
        <v>0.12446163124584014</v>
      </c>
      <c r="S30" s="28"/>
      <c r="T30" s="105">
        <f t="shared" ref="T30" si="15">T27/T29</f>
        <v>0.11842650225586732</v>
      </c>
      <c r="U30" s="28"/>
      <c r="V30" s="105">
        <f t="shared" ref="V30" si="16">V27/V29</f>
        <v>9.442221458422051E-2</v>
      </c>
      <c r="W30" s="28"/>
      <c r="X30" s="105">
        <f t="shared" ref="X30" si="17">X27/X29</f>
        <v>7.2100468701352824E-2</v>
      </c>
      <c r="Y30" s="28"/>
      <c r="Z30" s="105">
        <f t="shared" ref="Z30" si="18">Z27/Z29</f>
        <v>9.3276668543318661E-2</v>
      </c>
      <c r="AA30" s="119"/>
      <c r="AB30" s="120">
        <f>AB27/AB29</f>
        <v>0.10094744601540338</v>
      </c>
    </row>
    <row r="31" spans="1:30" s="13" customFormat="1" ht="13.5" customHeight="1" thickTop="1" x14ac:dyDescent="0.2">
      <c r="A31" s="18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8"/>
      <c r="AB31" s="121"/>
    </row>
    <row r="32" spans="1:30" x14ac:dyDescent="0.2">
      <c r="A32" s="24" t="s">
        <v>74</v>
      </c>
      <c r="B32" s="24"/>
      <c r="AA32" s="48"/>
      <c r="AB32" s="48"/>
    </row>
    <row r="33" spans="1:32" s="29" customFormat="1" x14ac:dyDescent="0.2">
      <c r="A33" s="30"/>
      <c r="B33" s="30" t="s">
        <v>40</v>
      </c>
      <c r="C33" s="17"/>
      <c r="D33" s="17">
        <v>12903</v>
      </c>
      <c r="E33" s="17">
        <v>478</v>
      </c>
      <c r="F33" s="17">
        <v>17112.03</v>
      </c>
      <c r="G33" s="17">
        <v>587</v>
      </c>
      <c r="H33" s="17">
        <v>22864.959999999999</v>
      </c>
      <c r="I33" s="17">
        <v>689</v>
      </c>
      <c r="J33" s="17">
        <v>26862.98</v>
      </c>
      <c r="K33" s="17">
        <v>578</v>
      </c>
      <c r="L33" s="17">
        <v>18334.75</v>
      </c>
      <c r="M33" s="95">
        <v>393</v>
      </c>
      <c r="N33" s="95">
        <v>12905.51</v>
      </c>
      <c r="O33" s="17">
        <v>713</v>
      </c>
      <c r="P33" s="111">
        <v>25207.29</v>
      </c>
      <c r="Q33" s="17">
        <v>600</v>
      </c>
      <c r="R33" s="111">
        <v>22057.18</v>
      </c>
      <c r="S33" s="17">
        <v>573</v>
      </c>
      <c r="T33" s="111">
        <v>16394.52</v>
      </c>
      <c r="U33" s="17">
        <v>616</v>
      </c>
      <c r="V33" s="111">
        <v>21254.39</v>
      </c>
      <c r="W33" s="17">
        <v>417</v>
      </c>
      <c r="X33" s="111">
        <v>16617.57</v>
      </c>
      <c r="Y33" s="17">
        <v>468</v>
      </c>
      <c r="Z33" s="111">
        <v>20943.48</v>
      </c>
      <c r="AA33" s="50">
        <f>C33+E33+G33+S33+I33+K33+M33+O33+Q33+Q33+S33+U33+W33+Y33</f>
        <v>7285</v>
      </c>
      <c r="AB33" s="113">
        <f t="shared" ref="AB33:AB34" si="19">D33+F33+H33+J33+L33+N33+P33+R33+T33+V33+X33+Z33</f>
        <v>233457.66</v>
      </c>
    </row>
    <row r="34" spans="1:32" x14ac:dyDescent="0.2">
      <c r="A34" s="29"/>
      <c r="B34" s="30" t="s">
        <v>41</v>
      </c>
      <c r="C34" s="95">
        <v>280</v>
      </c>
      <c r="D34" s="95">
        <v>15471</v>
      </c>
      <c r="E34" s="95">
        <v>395</v>
      </c>
      <c r="F34" s="95">
        <v>19954.14</v>
      </c>
      <c r="G34" s="95">
        <v>345</v>
      </c>
      <c r="H34" s="95">
        <v>11397.11</v>
      </c>
      <c r="I34" s="95">
        <v>362</v>
      </c>
      <c r="J34" s="95">
        <v>7892.39</v>
      </c>
      <c r="K34" s="95">
        <v>321</v>
      </c>
      <c r="L34" s="95">
        <v>3879.35</v>
      </c>
      <c r="M34" s="95">
        <v>298</v>
      </c>
      <c r="N34" s="95">
        <v>4909.88</v>
      </c>
      <c r="O34" s="95">
        <v>468</v>
      </c>
      <c r="P34" s="112">
        <v>8951.4</v>
      </c>
      <c r="Q34" s="95">
        <v>338</v>
      </c>
      <c r="R34" s="112">
        <v>10235.379999999999</v>
      </c>
      <c r="S34" s="95">
        <v>379</v>
      </c>
      <c r="T34" s="112">
        <v>8469.26</v>
      </c>
      <c r="U34" s="95">
        <v>573</v>
      </c>
      <c r="V34" s="112">
        <v>19915.77</v>
      </c>
      <c r="W34" s="95">
        <v>361</v>
      </c>
      <c r="X34" s="112">
        <v>6615.49</v>
      </c>
      <c r="Y34" s="95">
        <v>378</v>
      </c>
      <c r="Z34" s="112">
        <v>24457.19</v>
      </c>
      <c r="AA34" s="50">
        <f>C34+E34+G34+S34+I34+K34+M34+O34+Q34+Q34+S34+U34+W34+Y34</f>
        <v>5215</v>
      </c>
      <c r="AB34" s="113">
        <f t="shared" si="19"/>
        <v>142148.35999999999</v>
      </c>
    </row>
    <row r="35" spans="1:32" s="24" customFormat="1" ht="13.5" thickBot="1" x14ac:dyDescent="0.25">
      <c r="A35" s="63" t="s">
        <v>75</v>
      </c>
      <c r="B35" s="63"/>
      <c r="C35" s="65">
        <f t="shared" ref="C35:N35" si="20">C33+C34</f>
        <v>280</v>
      </c>
      <c r="D35" s="114">
        <f t="shared" si="20"/>
        <v>28374</v>
      </c>
      <c r="E35" s="65">
        <f t="shared" si="20"/>
        <v>873</v>
      </c>
      <c r="F35" s="114">
        <f t="shared" si="20"/>
        <v>37066.17</v>
      </c>
      <c r="G35" s="65">
        <f t="shared" si="20"/>
        <v>932</v>
      </c>
      <c r="H35" s="114">
        <f t="shared" si="20"/>
        <v>34262.07</v>
      </c>
      <c r="I35" s="65">
        <f t="shared" si="20"/>
        <v>1051</v>
      </c>
      <c r="J35" s="114">
        <f t="shared" si="20"/>
        <v>34755.370000000003</v>
      </c>
      <c r="K35" s="65">
        <f t="shared" si="20"/>
        <v>899</v>
      </c>
      <c r="L35" s="114">
        <f t="shared" si="20"/>
        <v>22214.1</v>
      </c>
      <c r="M35" s="65">
        <f t="shared" si="20"/>
        <v>691</v>
      </c>
      <c r="N35" s="114">
        <f t="shared" si="20"/>
        <v>17815.39</v>
      </c>
      <c r="O35" s="65">
        <f t="shared" ref="O35:AB35" si="21">SUM(O33:O34)</f>
        <v>1181</v>
      </c>
      <c r="P35" s="114">
        <f t="shared" si="21"/>
        <v>34158.69</v>
      </c>
      <c r="Q35" s="65">
        <f t="shared" si="21"/>
        <v>938</v>
      </c>
      <c r="R35" s="114">
        <f t="shared" si="21"/>
        <v>32292.559999999998</v>
      </c>
      <c r="S35" s="65">
        <f t="shared" si="21"/>
        <v>952</v>
      </c>
      <c r="T35" s="114">
        <f t="shared" si="21"/>
        <v>24863.78</v>
      </c>
      <c r="U35" s="65">
        <f t="shared" si="21"/>
        <v>1189</v>
      </c>
      <c r="V35" s="114">
        <f t="shared" si="21"/>
        <v>41170.160000000003</v>
      </c>
      <c r="W35" s="65">
        <f t="shared" si="21"/>
        <v>778</v>
      </c>
      <c r="X35" s="114">
        <f t="shared" si="21"/>
        <v>23233.059999999998</v>
      </c>
      <c r="Y35" s="65">
        <f t="shared" si="21"/>
        <v>846</v>
      </c>
      <c r="Z35" s="114">
        <f t="shared" si="21"/>
        <v>45400.67</v>
      </c>
      <c r="AA35" s="52">
        <f t="shared" si="21"/>
        <v>12500</v>
      </c>
      <c r="AB35" s="53">
        <f t="shared" si="21"/>
        <v>375606.02</v>
      </c>
    </row>
    <row r="36" spans="1:32" ht="14.25" thickTop="1" thickBot="1" x14ac:dyDescent="0.25">
      <c r="A36" s="26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25">
      <c r="A37" s="128" t="s">
        <v>102</v>
      </c>
      <c r="B37" s="94"/>
      <c r="C37" s="71"/>
      <c r="D37" s="110">
        <f>D16+D25+D35-D9</f>
        <v>67598.819999999992</v>
      </c>
      <c r="E37" s="71"/>
      <c r="F37" s="110">
        <f>F16+F25+F35-F9</f>
        <v>60129.420000000006</v>
      </c>
      <c r="G37" s="71"/>
      <c r="H37" s="110">
        <f>H16+H25+H34-H9</f>
        <v>24407.690000000002</v>
      </c>
      <c r="I37" s="71"/>
      <c r="J37" s="110">
        <f>J16+J25+J35-J9</f>
        <v>55136.590000000004</v>
      </c>
      <c r="K37" s="71"/>
      <c r="L37" s="110">
        <f>L16+L25+L35-L9</f>
        <v>48354.89</v>
      </c>
      <c r="M37" s="71"/>
      <c r="N37" s="110">
        <f>N16+N25+N35-N9</f>
        <v>53567.859999999993</v>
      </c>
      <c r="O37" s="71"/>
      <c r="P37" s="110">
        <f>P16+P25+P35-P9</f>
        <v>60843.939999999995</v>
      </c>
      <c r="Q37" s="71"/>
      <c r="R37" s="110">
        <f>R16+R25+R35-R9</f>
        <v>66279.73</v>
      </c>
      <c r="S37" s="71"/>
      <c r="T37" s="110">
        <f>T16+T25+T35-T9</f>
        <v>61262.98000000001</v>
      </c>
      <c r="U37" s="71"/>
      <c r="V37" s="110">
        <f>V16+V25+V35-V9</f>
        <v>69912.840000000011</v>
      </c>
      <c r="W37" s="71"/>
      <c r="X37" s="110">
        <f>X16+X25+X35-X9</f>
        <v>39187.99</v>
      </c>
      <c r="Y37" s="71"/>
      <c r="Z37" s="110">
        <f>Z16+Z25+Z35-Z9</f>
        <v>68422.2</v>
      </c>
      <c r="AA37" s="71"/>
      <c r="AB37" s="110">
        <f>AB16+AB25+AB35-AB9</f>
        <v>697969.91</v>
      </c>
      <c r="AF37" s="1"/>
    </row>
    <row r="38" spans="1:32" ht="13.5" thickTop="1" x14ac:dyDescent="0.2">
      <c r="A38" s="92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">
      <c r="A39" s="92" t="s">
        <v>104</v>
      </c>
      <c r="B39" s="74"/>
    </row>
    <row r="40" spans="1:32" x14ac:dyDescent="0.2">
      <c r="A40" s="92" t="s">
        <v>106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49" orientation="landscape" r:id="rId1"/>
  <headerFooter alignWithMargins="0">
    <oddFooter>&amp;L&amp;F&amp;RPrepared by Kathy Adair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Cost Report Codes</vt:lpstr>
      <vt:lpstr>Statewide Totals</vt:lpstr>
      <vt:lpstr>01</vt:lpstr>
      <vt:lpstr>02</vt:lpstr>
      <vt:lpstr>03</vt:lpstr>
      <vt:lpstr>04</vt:lpstr>
      <vt:lpstr>05</vt:lpstr>
      <vt:lpstr>05 ACPE</vt:lpstr>
      <vt:lpstr>06</vt:lpstr>
      <vt:lpstr>07</vt:lpstr>
      <vt:lpstr>08</vt:lpstr>
      <vt:lpstr>09</vt:lpstr>
      <vt:lpstr>10</vt:lpstr>
      <vt:lpstr>11</vt:lpstr>
      <vt:lpstr>12</vt:lpstr>
      <vt:lpstr>18</vt:lpstr>
      <vt:lpstr>20</vt:lpstr>
      <vt:lpstr>25</vt:lpstr>
      <vt:lpstr>'04'!Print_Area</vt:lpstr>
      <vt:lpstr>'25'!Print_Area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Garnero</dc:creator>
  <cp:lastModifiedBy>drmeier</cp:lastModifiedBy>
  <cp:lastPrinted>2014-07-21T20:20:38Z</cp:lastPrinted>
  <dcterms:created xsi:type="dcterms:W3CDTF">2005-10-22T14:09:27Z</dcterms:created>
  <dcterms:modified xsi:type="dcterms:W3CDTF">2014-07-29T23:47:27Z</dcterms:modified>
</cp:coreProperties>
</file>