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defaultThemeVersion="124226"/>
  <mc:AlternateContent xmlns:mc="http://schemas.openxmlformats.org/markup-compatibility/2006">
    <mc:Choice Requires="x15">
      <x15ac:absPath xmlns:x15ac="http://schemas.microsoft.com/office/spreadsheetml/2010/11/ac" url="G:\TRAVEL\E-Travel\Savings reports\"/>
    </mc:Choice>
  </mc:AlternateContent>
  <xr:revisionPtr revIDLastSave="0" documentId="13_ncr:1_{5106CF13-D7DE-4805-8E52-44318181F544}" xr6:coauthVersionLast="34" xr6:coauthVersionMax="34" xr10:uidLastSave="{00000000-0000-0000-0000-000000000000}"/>
  <bookViews>
    <workbookView xWindow="0" yWindow="0" windowWidth="28800" windowHeight="12375" tabRatio="862" activeTab="1" xr2:uid="{00000000-000D-0000-FFFF-FFFF00000000}"/>
  </bookViews>
  <sheets>
    <sheet name="Report Details" sheetId="19" r:id="rId1"/>
    <sheet name="Statewide" sheetId="21" r:id="rId2"/>
    <sheet name="Medicaid" sheetId="20" r:id="rId3"/>
    <sheet name="Executive Branch" sheetId="1" r:id="rId4"/>
    <sheet name="01" sheetId="16" r:id="rId5"/>
    <sheet name="02" sheetId="15" r:id="rId6"/>
    <sheet name="03" sheetId="14" r:id="rId7"/>
    <sheet name="04" sheetId="13" r:id="rId8"/>
    <sheet name="05" sheetId="12" r:id="rId9"/>
    <sheet name="05 ACPE" sheetId="18" r:id="rId10"/>
    <sheet name="06" sheetId="11" r:id="rId11"/>
    <sheet name="07" sheetId="10" r:id="rId12"/>
    <sheet name="08" sheetId="9" r:id="rId13"/>
    <sheet name="09" sheetId="8" r:id="rId14"/>
    <sheet name="10" sheetId="7" r:id="rId15"/>
    <sheet name="11" sheetId="6" r:id="rId16"/>
    <sheet name="12" sheetId="5" r:id="rId17"/>
    <sheet name="18" sheetId="4" r:id="rId18"/>
    <sheet name="20" sheetId="2" r:id="rId19"/>
    <sheet name="25" sheetId="3" r:id="rId20"/>
  </sheets>
  <definedNames>
    <definedName name="_xlnm.Print_Area" localSheetId="7">'04'!$A$1:$AA$36</definedName>
    <definedName name="_xlnm.Print_Area" localSheetId="19">'25'!$A$1:$AA$36</definedName>
  </definedNames>
  <calcPr calcId="179017"/>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7" i="1" l="1"/>
  <c r="V21" i="1" l="1"/>
  <c r="W21" i="1"/>
  <c r="V25" i="1"/>
  <c r="W25" i="1"/>
  <c r="V26" i="1"/>
  <c r="W26" i="1"/>
  <c r="V13" i="1"/>
  <c r="W13" i="1"/>
  <c r="AA32" i="20" l="1"/>
  <c r="Z32" i="20"/>
  <c r="T13" i="1" l="1"/>
  <c r="U13" i="1"/>
  <c r="R25" i="1" l="1"/>
  <c r="S25" i="1"/>
  <c r="R26" i="1"/>
  <c r="S26" i="1"/>
  <c r="R13" i="1"/>
  <c r="S13" i="1"/>
  <c r="R32" i="1" l="1"/>
  <c r="S32" i="1"/>
  <c r="Q21" i="1" l="1"/>
  <c r="Q25" i="1"/>
  <c r="Q26" i="1"/>
  <c r="P13" i="1"/>
  <c r="Q13" i="1"/>
  <c r="N13" i="1" l="1"/>
  <c r="O13" i="1"/>
  <c r="M25" i="1" l="1"/>
  <c r="M26" i="1"/>
  <c r="L27" i="13"/>
  <c r="J25" i="1" l="1"/>
  <c r="K25" i="1"/>
  <c r="J26" i="1"/>
  <c r="K26" i="1"/>
  <c r="J13" i="1"/>
  <c r="K13" i="1"/>
  <c r="H12" i="1" l="1"/>
  <c r="J32" i="1" l="1"/>
  <c r="K32" i="1"/>
  <c r="I38" i="20" l="1"/>
  <c r="H13" i="1"/>
  <c r="I13" i="1"/>
  <c r="F21" i="1" l="1"/>
  <c r="G21" i="1"/>
  <c r="F25" i="1"/>
  <c r="G25" i="1"/>
  <c r="F26" i="1"/>
  <c r="G26" i="1"/>
  <c r="G38" i="1" l="1"/>
  <c r="D25" i="1" l="1"/>
  <c r="E25" i="1"/>
  <c r="D26" i="1"/>
  <c r="E26" i="1"/>
  <c r="D21" i="1"/>
  <c r="E21" i="1"/>
  <c r="B21" i="1"/>
  <c r="C21" i="1"/>
  <c r="B25" i="1"/>
  <c r="C25" i="1"/>
  <c r="B26" i="1"/>
  <c r="C26" i="1"/>
  <c r="D13" i="1" l="1"/>
  <c r="E13" i="1"/>
  <c r="B13" i="1"/>
  <c r="C13" i="1"/>
  <c r="Y38" i="1" l="1"/>
  <c r="W38" i="1"/>
  <c r="U38" i="1"/>
  <c r="S38" i="1"/>
  <c r="Q38" i="1"/>
  <c r="O38" i="1"/>
  <c r="M38" i="1"/>
  <c r="K38" i="1"/>
  <c r="I38" i="1"/>
  <c r="E38" i="1"/>
  <c r="C38" i="1"/>
  <c r="Y38" i="20"/>
  <c r="W38" i="20"/>
  <c r="U38" i="20"/>
  <c r="S38" i="20"/>
  <c r="Q38" i="20"/>
  <c r="O38" i="20"/>
  <c r="M38" i="20"/>
  <c r="K38" i="20"/>
  <c r="G38" i="20"/>
  <c r="E38" i="20"/>
  <c r="C38" i="20"/>
  <c r="B11" i="1" l="1"/>
  <c r="C11" i="1"/>
  <c r="Y14" i="16" l="1"/>
  <c r="X27" i="16"/>
  <c r="AA3" i="20" l="1"/>
  <c r="AA21" i="20" l="1"/>
  <c r="Z21" i="20"/>
  <c r="AA20" i="20"/>
  <c r="Z20" i="20"/>
  <c r="AA38" i="1" l="1"/>
  <c r="AA38" i="20"/>
  <c r="Z32" i="14"/>
  <c r="AA32" i="14"/>
  <c r="Z33" i="14"/>
  <c r="AA33" i="14"/>
  <c r="Z34" i="14"/>
  <c r="AA34" i="14"/>
  <c r="Z35" i="14"/>
  <c r="AA35" i="14"/>
  <c r="T21" i="1" l="1"/>
  <c r="U21" i="1"/>
  <c r="T25" i="1"/>
  <c r="U25" i="1"/>
  <c r="T26" i="1"/>
  <c r="U26" i="1"/>
  <c r="Z21" i="11"/>
  <c r="AA21" i="11"/>
  <c r="Z25" i="11"/>
  <c r="AA25" i="11"/>
  <c r="Z26" i="11"/>
  <c r="AA26" i="11"/>
  <c r="AA27" i="20" l="1"/>
  <c r="Z27" i="20"/>
  <c r="Y27" i="20"/>
  <c r="X27" i="20"/>
  <c r="W27" i="20"/>
  <c r="V27" i="20"/>
  <c r="U27" i="20"/>
  <c r="T27" i="20"/>
  <c r="S27" i="20"/>
  <c r="R27" i="20"/>
  <c r="Q27" i="20"/>
  <c r="P27" i="20"/>
  <c r="O27" i="20"/>
  <c r="N27" i="20"/>
  <c r="M27" i="20"/>
  <c r="L27" i="20"/>
  <c r="K27" i="20"/>
  <c r="J27" i="20"/>
  <c r="I27" i="20"/>
  <c r="H27" i="20"/>
  <c r="G27" i="20"/>
  <c r="F27" i="20"/>
  <c r="E27" i="20"/>
  <c r="D27" i="20"/>
  <c r="C27" i="20"/>
  <c r="B27" i="20"/>
  <c r="Y27" i="16"/>
  <c r="W27" i="16"/>
  <c r="V27" i="16"/>
  <c r="U27" i="16"/>
  <c r="T27" i="16"/>
  <c r="S27" i="16"/>
  <c r="R27" i="16"/>
  <c r="Q27" i="16"/>
  <c r="P27" i="16"/>
  <c r="O27" i="16"/>
  <c r="N27" i="16"/>
  <c r="M27" i="16"/>
  <c r="L27" i="16"/>
  <c r="K27" i="16"/>
  <c r="J27" i="16"/>
  <c r="I27" i="16"/>
  <c r="H27" i="16"/>
  <c r="G27" i="16"/>
  <c r="F27" i="16"/>
  <c r="E27" i="16"/>
  <c r="D27" i="16"/>
  <c r="C27" i="16"/>
  <c r="B27" i="16"/>
  <c r="Y27" i="15"/>
  <c r="X27" i="15"/>
  <c r="W27" i="15"/>
  <c r="V27" i="15"/>
  <c r="U27" i="15"/>
  <c r="T27" i="15"/>
  <c r="S27" i="15"/>
  <c r="R27" i="15"/>
  <c r="Q27" i="15"/>
  <c r="P27" i="15"/>
  <c r="O27" i="15"/>
  <c r="N27" i="15"/>
  <c r="M27" i="15"/>
  <c r="L27" i="15"/>
  <c r="K27" i="15"/>
  <c r="J27" i="15"/>
  <c r="I27" i="15"/>
  <c r="H27" i="15"/>
  <c r="G27" i="15"/>
  <c r="F27" i="15"/>
  <c r="E27" i="15"/>
  <c r="D27" i="15"/>
  <c r="C27" i="15"/>
  <c r="B27" i="15"/>
  <c r="Y27" i="14"/>
  <c r="X27" i="14"/>
  <c r="W27" i="14"/>
  <c r="V27" i="14"/>
  <c r="U27" i="14"/>
  <c r="T27" i="14"/>
  <c r="S27" i="14"/>
  <c r="R27" i="14"/>
  <c r="Q27" i="14"/>
  <c r="P27" i="14"/>
  <c r="O27" i="14"/>
  <c r="N27" i="14"/>
  <c r="M27" i="14"/>
  <c r="L27" i="14"/>
  <c r="K27" i="14"/>
  <c r="J27" i="14"/>
  <c r="I27" i="14"/>
  <c r="H27" i="14"/>
  <c r="G27" i="14"/>
  <c r="F27" i="14"/>
  <c r="E27" i="14"/>
  <c r="D27" i="14"/>
  <c r="C27" i="14"/>
  <c r="B27" i="14"/>
  <c r="Y27" i="13"/>
  <c r="X27" i="13"/>
  <c r="W27" i="13"/>
  <c r="V27" i="13"/>
  <c r="U27" i="13"/>
  <c r="T27" i="13"/>
  <c r="S27" i="13"/>
  <c r="R27" i="13"/>
  <c r="Q27" i="13"/>
  <c r="P27" i="13"/>
  <c r="O27" i="13"/>
  <c r="N27" i="13"/>
  <c r="M27" i="13"/>
  <c r="K27" i="13"/>
  <c r="J27" i="13"/>
  <c r="I27" i="13"/>
  <c r="H27" i="13"/>
  <c r="G27" i="13"/>
  <c r="F27" i="13"/>
  <c r="E27" i="13"/>
  <c r="D27" i="13"/>
  <c r="C27" i="13"/>
  <c r="B27" i="13"/>
  <c r="Y27" i="12"/>
  <c r="X27" i="12"/>
  <c r="W27" i="12"/>
  <c r="V27" i="12"/>
  <c r="U27" i="12"/>
  <c r="T27" i="12"/>
  <c r="S27" i="12"/>
  <c r="R27" i="12"/>
  <c r="Q27" i="12"/>
  <c r="P27" i="12"/>
  <c r="O27" i="12"/>
  <c r="N27" i="12"/>
  <c r="M27" i="12"/>
  <c r="L27" i="12"/>
  <c r="K27" i="12"/>
  <c r="J27" i="12"/>
  <c r="I27" i="12"/>
  <c r="H27" i="12"/>
  <c r="G27" i="12"/>
  <c r="F27" i="12"/>
  <c r="E27" i="12"/>
  <c r="D27" i="12"/>
  <c r="C27" i="12"/>
  <c r="B27" i="12"/>
  <c r="Y27" i="18"/>
  <c r="X27" i="18"/>
  <c r="W27" i="18"/>
  <c r="V27" i="18"/>
  <c r="U27" i="18"/>
  <c r="T27" i="18"/>
  <c r="S27" i="18"/>
  <c r="R27" i="18"/>
  <c r="Q27" i="18"/>
  <c r="P27" i="18"/>
  <c r="O27" i="18"/>
  <c r="N27" i="18"/>
  <c r="M27" i="18"/>
  <c r="L27" i="18"/>
  <c r="K27" i="18"/>
  <c r="J27" i="18"/>
  <c r="I27" i="18"/>
  <c r="H27" i="18"/>
  <c r="G27" i="18"/>
  <c r="F27" i="18"/>
  <c r="E27" i="18"/>
  <c r="D27" i="18"/>
  <c r="C27" i="18"/>
  <c r="B27" i="18"/>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Y27" i="10"/>
  <c r="X27" i="10"/>
  <c r="W27" i="10"/>
  <c r="V27" i="10"/>
  <c r="U27" i="10"/>
  <c r="T27" i="10"/>
  <c r="S27" i="10"/>
  <c r="R27" i="10"/>
  <c r="Q27" i="10"/>
  <c r="P27" i="10"/>
  <c r="O27" i="10"/>
  <c r="N27" i="10"/>
  <c r="M27" i="10"/>
  <c r="L27" i="10"/>
  <c r="K27" i="10"/>
  <c r="J27" i="10"/>
  <c r="I27" i="10"/>
  <c r="H27" i="10"/>
  <c r="G27" i="10"/>
  <c r="F27" i="10"/>
  <c r="E27" i="10"/>
  <c r="D27" i="10"/>
  <c r="C27" i="10"/>
  <c r="B27" i="10"/>
  <c r="Y27" i="9"/>
  <c r="X27" i="9"/>
  <c r="W27" i="9"/>
  <c r="V27" i="9"/>
  <c r="U27" i="9"/>
  <c r="T27" i="9"/>
  <c r="S27" i="9"/>
  <c r="R27" i="9"/>
  <c r="Q27" i="9"/>
  <c r="P27" i="9"/>
  <c r="O27" i="9"/>
  <c r="N27" i="9"/>
  <c r="M27" i="9"/>
  <c r="L27" i="9"/>
  <c r="K27" i="9"/>
  <c r="J27" i="9"/>
  <c r="I27" i="9"/>
  <c r="H27" i="9"/>
  <c r="G27" i="9"/>
  <c r="F27" i="9"/>
  <c r="E27" i="9"/>
  <c r="D27" i="9"/>
  <c r="C27" i="9"/>
  <c r="B27" i="9"/>
  <c r="Y27" i="8"/>
  <c r="X27" i="8"/>
  <c r="W27" i="8"/>
  <c r="V27" i="8"/>
  <c r="U27" i="8"/>
  <c r="T27" i="8"/>
  <c r="S27" i="8"/>
  <c r="R27" i="8"/>
  <c r="Q27" i="8"/>
  <c r="P27" i="8"/>
  <c r="O27" i="8"/>
  <c r="N27" i="8"/>
  <c r="M27" i="8"/>
  <c r="L27" i="8"/>
  <c r="K27" i="8"/>
  <c r="J27" i="8"/>
  <c r="I27" i="8"/>
  <c r="H27" i="8"/>
  <c r="G27" i="8"/>
  <c r="F27" i="8"/>
  <c r="E27" i="8"/>
  <c r="D27" i="8"/>
  <c r="C27" i="8"/>
  <c r="B27" i="8"/>
  <c r="Y27" i="7"/>
  <c r="X27" i="7"/>
  <c r="W27" i="7"/>
  <c r="V27" i="7"/>
  <c r="U27" i="7"/>
  <c r="T27" i="7"/>
  <c r="S27" i="7"/>
  <c r="R27" i="7"/>
  <c r="Q27" i="7"/>
  <c r="P27" i="7"/>
  <c r="O27" i="7"/>
  <c r="N27" i="7"/>
  <c r="M27" i="7"/>
  <c r="L27" i="7"/>
  <c r="K27" i="7"/>
  <c r="J27" i="7"/>
  <c r="I27" i="7"/>
  <c r="H27" i="7"/>
  <c r="G27" i="7"/>
  <c r="F27" i="7"/>
  <c r="E27" i="7"/>
  <c r="D27" i="7"/>
  <c r="C27" i="7"/>
  <c r="B27" i="7"/>
  <c r="Y27" i="6"/>
  <c r="X27" i="6"/>
  <c r="W27" i="6"/>
  <c r="V27" i="6"/>
  <c r="U27" i="6"/>
  <c r="T27" i="6"/>
  <c r="S27" i="6"/>
  <c r="R27" i="6"/>
  <c r="Q27" i="6"/>
  <c r="P27" i="6"/>
  <c r="O27" i="6"/>
  <c r="N27" i="6"/>
  <c r="M27" i="6"/>
  <c r="L27" i="6"/>
  <c r="K27" i="6"/>
  <c r="J27" i="6"/>
  <c r="I27" i="6"/>
  <c r="H27" i="6"/>
  <c r="G27" i="6"/>
  <c r="F27" i="6"/>
  <c r="E27" i="6"/>
  <c r="D27" i="6"/>
  <c r="C27" i="6"/>
  <c r="B27" i="6"/>
  <c r="Y27" i="5"/>
  <c r="X27" i="5"/>
  <c r="W27" i="5"/>
  <c r="V27" i="5"/>
  <c r="U27" i="5"/>
  <c r="T27" i="5"/>
  <c r="S27" i="5"/>
  <c r="R27" i="5"/>
  <c r="Q27" i="5"/>
  <c r="P27" i="5"/>
  <c r="O27" i="5"/>
  <c r="N27" i="5"/>
  <c r="M27" i="5"/>
  <c r="L27" i="5"/>
  <c r="K27" i="5"/>
  <c r="J27" i="5"/>
  <c r="I27" i="5"/>
  <c r="H27" i="5"/>
  <c r="G27" i="5"/>
  <c r="F27" i="5"/>
  <c r="E27" i="5"/>
  <c r="D27" i="5"/>
  <c r="C27" i="5"/>
  <c r="B27" i="5"/>
  <c r="Y27" i="4"/>
  <c r="X27" i="4"/>
  <c r="W27" i="4"/>
  <c r="V27" i="4"/>
  <c r="U27" i="4"/>
  <c r="T27" i="4"/>
  <c r="S27" i="4"/>
  <c r="R27" i="4"/>
  <c r="Q27" i="4"/>
  <c r="P27" i="4"/>
  <c r="O27" i="4"/>
  <c r="N27" i="4"/>
  <c r="M27" i="4"/>
  <c r="L27" i="4"/>
  <c r="K27" i="4"/>
  <c r="J27" i="4"/>
  <c r="I27" i="4"/>
  <c r="H27" i="4"/>
  <c r="G27" i="4"/>
  <c r="F27" i="4"/>
  <c r="E27" i="4"/>
  <c r="D27" i="4"/>
  <c r="C27" i="4"/>
  <c r="B27" i="4"/>
  <c r="Y27" i="2"/>
  <c r="X27" i="2"/>
  <c r="W27" i="2"/>
  <c r="V27" i="2"/>
  <c r="U27" i="2"/>
  <c r="T27" i="2"/>
  <c r="S27" i="2"/>
  <c r="R27" i="2"/>
  <c r="Q27" i="2"/>
  <c r="P27" i="2"/>
  <c r="O27" i="2"/>
  <c r="N27" i="2"/>
  <c r="M27" i="2"/>
  <c r="L27" i="2"/>
  <c r="K27" i="2"/>
  <c r="J27" i="2"/>
  <c r="I27" i="2"/>
  <c r="H27" i="2"/>
  <c r="G27" i="2"/>
  <c r="F27" i="2"/>
  <c r="E27" i="2"/>
  <c r="D27" i="2"/>
  <c r="C27" i="2"/>
  <c r="B27" i="2"/>
  <c r="Y5" i="20"/>
  <c r="W5" i="20"/>
  <c r="U5" i="20"/>
  <c r="S5" i="20"/>
  <c r="Q5" i="20"/>
  <c r="O5" i="20"/>
  <c r="M5" i="20"/>
  <c r="K5" i="20"/>
  <c r="I5" i="20"/>
  <c r="G5" i="20"/>
  <c r="E5" i="20"/>
  <c r="C5" i="20"/>
  <c r="Y27" i="3"/>
  <c r="X27" i="3"/>
  <c r="W27" i="3"/>
  <c r="V27" i="3"/>
  <c r="U27" i="3"/>
  <c r="T27" i="3"/>
  <c r="S27" i="3"/>
  <c r="R27" i="3"/>
  <c r="Q27" i="3"/>
  <c r="P27" i="3"/>
  <c r="O27" i="3"/>
  <c r="N27" i="3"/>
  <c r="M27" i="3"/>
  <c r="L27" i="3"/>
  <c r="K27" i="3"/>
  <c r="J27" i="3"/>
  <c r="Y22" i="3"/>
  <c r="X22" i="3"/>
  <c r="W22" i="3"/>
  <c r="V22" i="3"/>
  <c r="U22" i="3"/>
  <c r="T22" i="3"/>
  <c r="S22" i="3"/>
  <c r="R22" i="3"/>
  <c r="Q22" i="3"/>
  <c r="P22" i="3"/>
  <c r="O22" i="3"/>
  <c r="N22" i="3"/>
  <c r="M22" i="3"/>
  <c r="L22" i="3"/>
  <c r="K22" i="3"/>
  <c r="J22" i="3"/>
  <c r="Y14" i="3"/>
  <c r="X14" i="3"/>
  <c r="W14" i="3"/>
  <c r="V14" i="3"/>
  <c r="U14" i="3"/>
  <c r="T14" i="3"/>
  <c r="S14" i="3"/>
  <c r="S29" i="3" s="1"/>
  <c r="R14" i="3"/>
  <c r="Q14" i="3"/>
  <c r="P14" i="3"/>
  <c r="O14" i="3"/>
  <c r="O29" i="3" s="1"/>
  <c r="N14" i="3"/>
  <c r="M14" i="3"/>
  <c r="L14" i="3"/>
  <c r="K14" i="3"/>
  <c r="J14" i="3"/>
  <c r="I14" i="3"/>
  <c r="H14" i="3"/>
  <c r="Y5" i="3"/>
  <c r="W5" i="3"/>
  <c r="U5" i="3"/>
  <c r="S5" i="3"/>
  <c r="Q5" i="3"/>
  <c r="O5" i="3"/>
  <c r="M5" i="3"/>
  <c r="K5" i="3"/>
  <c r="U29" i="3" l="1"/>
  <c r="Q29" i="3"/>
  <c r="M29" i="3"/>
  <c r="K29" i="3"/>
  <c r="Y29" i="3"/>
  <c r="W29" i="3"/>
  <c r="B13" i="21"/>
  <c r="C13" i="21"/>
  <c r="D13" i="21"/>
  <c r="E13" i="21"/>
  <c r="F13" i="1"/>
  <c r="F13" i="21" s="1"/>
  <c r="G13" i="1"/>
  <c r="G13" i="21" s="1"/>
  <c r="I13" i="21"/>
  <c r="J13" i="21"/>
  <c r="K13" i="21"/>
  <c r="L13" i="1"/>
  <c r="L13" i="21" s="1"/>
  <c r="M13" i="1"/>
  <c r="N13" i="21"/>
  <c r="O13" i="21"/>
  <c r="P13" i="21"/>
  <c r="Q13" i="21"/>
  <c r="R13" i="21"/>
  <c r="S13" i="21"/>
  <c r="T13" i="21"/>
  <c r="U13" i="21"/>
  <c r="V13" i="21"/>
  <c r="W13" i="21"/>
  <c r="X13" i="1"/>
  <c r="X13" i="21" s="1"/>
  <c r="Y13" i="1"/>
  <c r="Y13" i="21" s="1"/>
  <c r="Z13" i="1" l="1"/>
  <c r="H13" i="21"/>
  <c r="Z13" i="21" s="1"/>
  <c r="AA13" i="1"/>
  <c r="M13" i="21"/>
  <c r="AA13" i="21" s="1"/>
  <c r="J3" i="1"/>
  <c r="R21" i="1" l="1"/>
  <c r="S21" i="1"/>
  <c r="S7" i="1" l="1"/>
  <c r="AA38" i="21" l="1"/>
  <c r="Y36" i="3" l="1"/>
  <c r="Y40" i="3" s="1"/>
  <c r="X36" i="3"/>
  <c r="W36" i="3"/>
  <c r="W40" i="3" s="1"/>
  <c r="V36" i="3"/>
  <c r="U36" i="3"/>
  <c r="U40" i="3" s="1"/>
  <c r="T36" i="3"/>
  <c r="S36" i="3"/>
  <c r="S40" i="3" s="1"/>
  <c r="R36" i="3"/>
  <c r="Q36" i="3"/>
  <c r="Q40" i="3" s="1"/>
  <c r="P36" i="3"/>
  <c r="O36" i="3"/>
  <c r="O40" i="3" s="1"/>
  <c r="N36" i="3"/>
  <c r="M36" i="3"/>
  <c r="M40" i="3" s="1"/>
  <c r="L36" i="3"/>
  <c r="K36" i="3"/>
  <c r="K40" i="3" s="1"/>
  <c r="J36" i="3"/>
  <c r="I36" i="3"/>
  <c r="H36" i="3"/>
  <c r="G36" i="3"/>
  <c r="F36" i="3"/>
  <c r="E36" i="3"/>
  <c r="D36" i="3"/>
  <c r="C36" i="3"/>
  <c r="B36" i="3"/>
  <c r="AA35" i="3"/>
  <c r="Z35" i="3"/>
  <c r="AA34" i="3"/>
  <c r="Z34" i="3"/>
  <c r="AA33" i="3"/>
  <c r="Z33" i="3"/>
  <c r="AA32" i="3"/>
  <c r="Z32" i="3"/>
  <c r="I27" i="3"/>
  <c r="H27" i="3"/>
  <c r="G27" i="3"/>
  <c r="F27" i="3"/>
  <c r="E27" i="3"/>
  <c r="D27" i="3"/>
  <c r="C27" i="3"/>
  <c r="B27" i="3"/>
  <c r="AA26" i="3"/>
  <c r="Z26" i="3"/>
  <c r="AA25" i="3"/>
  <c r="Z25" i="3"/>
  <c r="I22" i="3"/>
  <c r="I29" i="3" s="1"/>
  <c r="H22" i="3"/>
  <c r="G22" i="3"/>
  <c r="F22" i="3"/>
  <c r="E22" i="3"/>
  <c r="D22" i="3"/>
  <c r="C22" i="3"/>
  <c r="B22" i="3"/>
  <c r="AA21" i="3"/>
  <c r="Z21" i="3"/>
  <c r="AA20" i="3"/>
  <c r="Z20" i="3"/>
  <c r="AA19" i="3"/>
  <c r="Z19" i="3"/>
  <c r="AA18" i="3"/>
  <c r="Z18" i="3"/>
  <c r="AA17" i="3"/>
  <c r="Z17" i="3"/>
  <c r="G14" i="3"/>
  <c r="F14" i="3"/>
  <c r="E14" i="3"/>
  <c r="E29" i="3" s="1"/>
  <c r="D14" i="3"/>
  <c r="C14" i="3"/>
  <c r="B14" i="3"/>
  <c r="AA13" i="3"/>
  <c r="Z13" i="3"/>
  <c r="AA12" i="3"/>
  <c r="Z12" i="3"/>
  <c r="AA11" i="3"/>
  <c r="Z11" i="3"/>
  <c r="AA10" i="3"/>
  <c r="Z10" i="3"/>
  <c r="AA7" i="3"/>
  <c r="I5" i="3"/>
  <c r="G5" i="3"/>
  <c r="E5" i="3"/>
  <c r="C5" i="3"/>
  <c r="AA4" i="3"/>
  <c r="AA3" i="3"/>
  <c r="Z3" i="3"/>
  <c r="Y36" i="2"/>
  <c r="X36" i="2"/>
  <c r="W36" i="2"/>
  <c r="V36" i="2"/>
  <c r="U36" i="2"/>
  <c r="T36" i="2"/>
  <c r="S36" i="2"/>
  <c r="R36" i="2"/>
  <c r="Q36" i="2"/>
  <c r="P36" i="2"/>
  <c r="O36" i="2"/>
  <c r="N36" i="2"/>
  <c r="M36" i="2"/>
  <c r="L36" i="2"/>
  <c r="K36" i="2"/>
  <c r="J36" i="2"/>
  <c r="I36" i="2"/>
  <c r="H36" i="2"/>
  <c r="G36" i="2"/>
  <c r="F36" i="2"/>
  <c r="E36" i="2"/>
  <c r="D36" i="2"/>
  <c r="C36" i="2"/>
  <c r="B36" i="2"/>
  <c r="AA35" i="2"/>
  <c r="Z35" i="2"/>
  <c r="AA34" i="2"/>
  <c r="Z34" i="2"/>
  <c r="AA33" i="2"/>
  <c r="Z33" i="2"/>
  <c r="AA32" i="2"/>
  <c r="Z32" i="2"/>
  <c r="AA26" i="2"/>
  <c r="Z26" i="2"/>
  <c r="AA25" i="2"/>
  <c r="Z25" i="2"/>
  <c r="Y22" i="2"/>
  <c r="X22" i="2"/>
  <c r="W22" i="2"/>
  <c r="V22" i="2"/>
  <c r="U22" i="2"/>
  <c r="T22" i="2"/>
  <c r="S22" i="2"/>
  <c r="R22" i="2"/>
  <c r="Q22" i="2"/>
  <c r="P22" i="2"/>
  <c r="O22" i="2"/>
  <c r="N22" i="2"/>
  <c r="M22" i="2"/>
  <c r="L22" i="2"/>
  <c r="K22" i="2"/>
  <c r="J22" i="2"/>
  <c r="I22" i="2"/>
  <c r="H22" i="2"/>
  <c r="G22" i="2"/>
  <c r="F22" i="2"/>
  <c r="E22" i="2"/>
  <c r="D22" i="2"/>
  <c r="C22" i="2"/>
  <c r="B22" i="2"/>
  <c r="AA21" i="2"/>
  <c r="Z21" i="2"/>
  <c r="AA20" i="2"/>
  <c r="Z20" i="2"/>
  <c r="AA19" i="2"/>
  <c r="Z19" i="2"/>
  <c r="AA18" i="2"/>
  <c r="Z18" i="2"/>
  <c r="AA17" i="2"/>
  <c r="Z17" i="2"/>
  <c r="Y14" i="2"/>
  <c r="X14" i="2"/>
  <c r="W14" i="2"/>
  <c r="V14" i="2"/>
  <c r="U14" i="2"/>
  <c r="T14" i="2"/>
  <c r="S14" i="2"/>
  <c r="R14" i="2"/>
  <c r="Q14" i="2"/>
  <c r="P14" i="2"/>
  <c r="O14" i="2"/>
  <c r="N14" i="2"/>
  <c r="M14" i="2"/>
  <c r="L14" i="2"/>
  <c r="K14" i="2"/>
  <c r="J14" i="2"/>
  <c r="I14" i="2"/>
  <c r="H14" i="2"/>
  <c r="G14" i="2"/>
  <c r="F14" i="2"/>
  <c r="E14" i="2"/>
  <c r="D14" i="2"/>
  <c r="C14" i="2"/>
  <c r="B14" i="2"/>
  <c r="AA13" i="2"/>
  <c r="Z13" i="2"/>
  <c r="AA12" i="2"/>
  <c r="Z12" i="2"/>
  <c r="AA11" i="2"/>
  <c r="Z11" i="2"/>
  <c r="AA10" i="2"/>
  <c r="Z10" i="2"/>
  <c r="AA7" i="2"/>
  <c r="Y5" i="2"/>
  <c r="W5" i="2"/>
  <c r="U5" i="2"/>
  <c r="S5" i="2"/>
  <c r="Q5" i="2"/>
  <c r="O5" i="2"/>
  <c r="M5" i="2"/>
  <c r="K5" i="2"/>
  <c r="I5" i="2"/>
  <c r="G5" i="2"/>
  <c r="E5" i="2"/>
  <c r="C5" i="2"/>
  <c r="AA4" i="2"/>
  <c r="AA3" i="2"/>
  <c r="Z3" i="2"/>
  <c r="Y36" i="4"/>
  <c r="X36" i="4"/>
  <c r="W36" i="4"/>
  <c r="V36" i="4"/>
  <c r="U36" i="4"/>
  <c r="T36" i="4"/>
  <c r="S36" i="4"/>
  <c r="R36" i="4"/>
  <c r="Q36" i="4"/>
  <c r="P36" i="4"/>
  <c r="O36" i="4"/>
  <c r="N36" i="4"/>
  <c r="M36" i="4"/>
  <c r="L36" i="4"/>
  <c r="K36" i="4"/>
  <c r="J36" i="4"/>
  <c r="I36" i="4"/>
  <c r="H36" i="4"/>
  <c r="G36" i="4"/>
  <c r="F36" i="4"/>
  <c r="E36" i="4"/>
  <c r="D36" i="4"/>
  <c r="C36" i="4"/>
  <c r="B36" i="4"/>
  <c r="AA35" i="4"/>
  <c r="Z35" i="4"/>
  <c r="AA34" i="4"/>
  <c r="Z34" i="4"/>
  <c r="AA33" i="4"/>
  <c r="Z33" i="4"/>
  <c r="AA32" i="4"/>
  <c r="Z32" i="4"/>
  <c r="AA26" i="4"/>
  <c r="Z26" i="4"/>
  <c r="AA25" i="4"/>
  <c r="Z25" i="4"/>
  <c r="Y22" i="4"/>
  <c r="X22" i="4"/>
  <c r="W22" i="4"/>
  <c r="V22" i="4"/>
  <c r="U22" i="4"/>
  <c r="T22" i="4"/>
  <c r="S22" i="4"/>
  <c r="R22" i="4"/>
  <c r="Q22" i="4"/>
  <c r="P22" i="4"/>
  <c r="O22" i="4"/>
  <c r="N22" i="4"/>
  <c r="M22" i="4"/>
  <c r="L22" i="4"/>
  <c r="K22" i="4"/>
  <c r="J22" i="4"/>
  <c r="I22" i="4"/>
  <c r="H22" i="4"/>
  <c r="G22" i="4"/>
  <c r="F22" i="4"/>
  <c r="E22" i="4"/>
  <c r="D22" i="4"/>
  <c r="C22" i="4"/>
  <c r="B22" i="4"/>
  <c r="AA21" i="4"/>
  <c r="Z21" i="4"/>
  <c r="AA20" i="4"/>
  <c r="Z20" i="4"/>
  <c r="AA19" i="4"/>
  <c r="Z19" i="4"/>
  <c r="AA18" i="4"/>
  <c r="Z18" i="4"/>
  <c r="AA17" i="4"/>
  <c r="Z17" i="4"/>
  <c r="Y14" i="4"/>
  <c r="X14" i="4"/>
  <c r="W14" i="4"/>
  <c r="V14" i="4"/>
  <c r="U14" i="4"/>
  <c r="T14" i="4"/>
  <c r="S14" i="4"/>
  <c r="R14" i="4"/>
  <c r="Q14" i="4"/>
  <c r="P14" i="4"/>
  <c r="O14" i="4"/>
  <c r="N14" i="4"/>
  <c r="M14" i="4"/>
  <c r="L14" i="4"/>
  <c r="K14" i="4"/>
  <c r="J14" i="4"/>
  <c r="I14" i="4"/>
  <c r="H14" i="4"/>
  <c r="G14" i="4"/>
  <c r="F14" i="4"/>
  <c r="E14" i="4"/>
  <c r="D14" i="4"/>
  <c r="C14" i="4"/>
  <c r="B14" i="4"/>
  <c r="AA13" i="4"/>
  <c r="Z13" i="4"/>
  <c r="AA12" i="4"/>
  <c r="Z12" i="4"/>
  <c r="AA11" i="4"/>
  <c r="Z11" i="4"/>
  <c r="AA10" i="4"/>
  <c r="Z10" i="4"/>
  <c r="AA7" i="4"/>
  <c r="Y5" i="4"/>
  <c r="W5" i="4"/>
  <c r="U5" i="4"/>
  <c r="S5" i="4"/>
  <c r="Q5" i="4"/>
  <c r="O5" i="4"/>
  <c r="M5" i="4"/>
  <c r="K5" i="4"/>
  <c r="I5" i="4"/>
  <c r="G5" i="4"/>
  <c r="E5" i="4"/>
  <c r="C5" i="4"/>
  <c r="AA4" i="4"/>
  <c r="AA3" i="4"/>
  <c r="Z3" i="4"/>
  <c r="Y36" i="5"/>
  <c r="X36" i="5"/>
  <c r="W36" i="5"/>
  <c r="V36" i="5"/>
  <c r="U36" i="5"/>
  <c r="T36" i="5"/>
  <c r="S36" i="5"/>
  <c r="R36" i="5"/>
  <c r="Q36" i="5"/>
  <c r="P36" i="5"/>
  <c r="O36" i="5"/>
  <c r="N36" i="5"/>
  <c r="M36" i="5"/>
  <c r="L36" i="5"/>
  <c r="K36" i="5"/>
  <c r="J36" i="5"/>
  <c r="I36" i="5"/>
  <c r="H36" i="5"/>
  <c r="G36" i="5"/>
  <c r="F36" i="5"/>
  <c r="E36" i="5"/>
  <c r="D36" i="5"/>
  <c r="C36" i="5"/>
  <c r="B36" i="5"/>
  <c r="AA35" i="5"/>
  <c r="Z35" i="5"/>
  <c r="AA34" i="5"/>
  <c r="Z34" i="5"/>
  <c r="AA33" i="5"/>
  <c r="Z33" i="5"/>
  <c r="AA32" i="5"/>
  <c r="Z32" i="5"/>
  <c r="AA26" i="5"/>
  <c r="Z26" i="5"/>
  <c r="AA25" i="5"/>
  <c r="Z25" i="5"/>
  <c r="Y22" i="5"/>
  <c r="X22" i="5"/>
  <c r="W22" i="5"/>
  <c r="V22" i="5"/>
  <c r="U22" i="5"/>
  <c r="T22" i="5"/>
  <c r="S22" i="5"/>
  <c r="R22" i="5"/>
  <c r="Q22" i="5"/>
  <c r="P22" i="5"/>
  <c r="O22" i="5"/>
  <c r="N22" i="5"/>
  <c r="M22" i="5"/>
  <c r="L22" i="5"/>
  <c r="K22" i="5"/>
  <c r="J22" i="5"/>
  <c r="I22" i="5"/>
  <c r="H22" i="5"/>
  <c r="G22" i="5"/>
  <c r="F22" i="5"/>
  <c r="E22" i="5"/>
  <c r="D22" i="5"/>
  <c r="C22" i="5"/>
  <c r="B22" i="5"/>
  <c r="AA21" i="5"/>
  <c r="Z21" i="5"/>
  <c r="AA20" i="5"/>
  <c r="Z20" i="5"/>
  <c r="AA19" i="5"/>
  <c r="Z19" i="5"/>
  <c r="AA18" i="5"/>
  <c r="Z18" i="5"/>
  <c r="AA17" i="5"/>
  <c r="Z17" i="5"/>
  <c r="Y14" i="5"/>
  <c r="X14" i="5"/>
  <c r="W14" i="5"/>
  <c r="V14" i="5"/>
  <c r="U14" i="5"/>
  <c r="T14" i="5"/>
  <c r="S14" i="5"/>
  <c r="R14" i="5"/>
  <c r="Q14" i="5"/>
  <c r="P14" i="5"/>
  <c r="O14" i="5"/>
  <c r="N14" i="5"/>
  <c r="M14" i="5"/>
  <c r="L14" i="5"/>
  <c r="K14" i="5"/>
  <c r="J14" i="5"/>
  <c r="I14" i="5"/>
  <c r="H14" i="5"/>
  <c r="G14" i="5"/>
  <c r="F14" i="5"/>
  <c r="E14" i="5"/>
  <c r="D14" i="5"/>
  <c r="C14" i="5"/>
  <c r="B14" i="5"/>
  <c r="AA13" i="5"/>
  <c r="Z13" i="5"/>
  <c r="AA12" i="5"/>
  <c r="Z12" i="5"/>
  <c r="AA11" i="5"/>
  <c r="Z11" i="5"/>
  <c r="AA10" i="5"/>
  <c r="Z10" i="5"/>
  <c r="AA7" i="5"/>
  <c r="Y5" i="5"/>
  <c r="W5" i="5"/>
  <c r="U5" i="5"/>
  <c r="S5" i="5"/>
  <c r="Q5" i="5"/>
  <c r="O5" i="5"/>
  <c r="M5" i="5"/>
  <c r="K5" i="5"/>
  <c r="I5" i="5"/>
  <c r="G5" i="5"/>
  <c r="E5" i="5"/>
  <c r="C5" i="5"/>
  <c r="AA4" i="5"/>
  <c r="AA3" i="5"/>
  <c r="Z3" i="5"/>
  <c r="Y36" i="6"/>
  <c r="X36" i="6"/>
  <c r="W36" i="6"/>
  <c r="V36" i="6"/>
  <c r="U36" i="6"/>
  <c r="T36" i="6"/>
  <c r="S36" i="6"/>
  <c r="R36" i="6"/>
  <c r="Q36" i="6"/>
  <c r="P36" i="6"/>
  <c r="O36" i="6"/>
  <c r="N36" i="6"/>
  <c r="M36" i="6"/>
  <c r="L36" i="6"/>
  <c r="K36" i="6"/>
  <c r="J36" i="6"/>
  <c r="I36" i="6"/>
  <c r="H36" i="6"/>
  <c r="G36" i="6"/>
  <c r="F36" i="6"/>
  <c r="E36" i="6"/>
  <c r="D36" i="6"/>
  <c r="C36" i="6"/>
  <c r="B36" i="6"/>
  <c r="AA35" i="6"/>
  <c r="Z35" i="6"/>
  <c r="AA34" i="6"/>
  <c r="Z34" i="6"/>
  <c r="AA33" i="6"/>
  <c r="Z33" i="6"/>
  <c r="AA32" i="6"/>
  <c r="Z32" i="6"/>
  <c r="AA26" i="6"/>
  <c r="Z26" i="6"/>
  <c r="AA25" i="6"/>
  <c r="Z25" i="6"/>
  <c r="Y22" i="6"/>
  <c r="X22" i="6"/>
  <c r="W22" i="6"/>
  <c r="V22" i="6"/>
  <c r="U22" i="6"/>
  <c r="T22" i="6"/>
  <c r="S22" i="6"/>
  <c r="R22" i="6"/>
  <c r="Q22" i="6"/>
  <c r="P22" i="6"/>
  <c r="O22" i="6"/>
  <c r="N22" i="6"/>
  <c r="M22" i="6"/>
  <c r="L22" i="6"/>
  <c r="K22" i="6"/>
  <c r="J22" i="6"/>
  <c r="I22" i="6"/>
  <c r="H22" i="6"/>
  <c r="G22" i="6"/>
  <c r="F22" i="6"/>
  <c r="E22" i="6"/>
  <c r="D22" i="6"/>
  <c r="C22" i="6"/>
  <c r="B22" i="6"/>
  <c r="AA21" i="6"/>
  <c r="Z21" i="6"/>
  <c r="AA20" i="6"/>
  <c r="Z20" i="6"/>
  <c r="AA19" i="6"/>
  <c r="Z19" i="6"/>
  <c r="AA18" i="6"/>
  <c r="Z18" i="6"/>
  <c r="AA17" i="6"/>
  <c r="Z17" i="6"/>
  <c r="Y14" i="6"/>
  <c r="X14" i="6"/>
  <c r="W14" i="6"/>
  <c r="V14" i="6"/>
  <c r="U14" i="6"/>
  <c r="T14" i="6"/>
  <c r="S14" i="6"/>
  <c r="R14" i="6"/>
  <c r="Q14" i="6"/>
  <c r="P14" i="6"/>
  <c r="O14" i="6"/>
  <c r="N14" i="6"/>
  <c r="M14" i="6"/>
  <c r="L14" i="6"/>
  <c r="K14" i="6"/>
  <c r="J14" i="6"/>
  <c r="I14" i="6"/>
  <c r="H14" i="6"/>
  <c r="G14" i="6"/>
  <c r="F14" i="6"/>
  <c r="E14" i="6"/>
  <c r="D14" i="6"/>
  <c r="C14" i="6"/>
  <c r="B14" i="6"/>
  <c r="AA13" i="6"/>
  <c r="Z13" i="6"/>
  <c r="AA12" i="6"/>
  <c r="Z12" i="6"/>
  <c r="AA11" i="6"/>
  <c r="Z11" i="6"/>
  <c r="AA10" i="6"/>
  <c r="Z10" i="6"/>
  <c r="AA7" i="6"/>
  <c r="Y5" i="6"/>
  <c r="W5" i="6"/>
  <c r="U5" i="6"/>
  <c r="S5" i="6"/>
  <c r="Q5" i="6"/>
  <c r="O5" i="6"/>
  <c r="M5" i="6"/>
  <c r="K5" i="6"/>
  <c r="I5" i="6"/>
  <c r="G5" i="6"/>
  <c r="E5" i="6"/>
  <c r="C5" i="6"/>
  <c r="AA4" i="6"/>
  <c r="AA3" i="6"/>
  <c r="Z3" i="6"/>
  <c r="Y36" i="7"/>
  <c r="X36" i="7"/>
  <c r="W36" i="7"/>
  <c r="V36" i="7"/>
  <c r="U36" i="7"/>
  <c r="T36" i="7"/>
  <c r="S36" i="7"/>
  <c r="R36" i="7"/>
  <c r="Q36" i="7"/>
  <c r="P36" i="7"/>
  <c r="O36" i="7"/>
  <c r="N36" i="7"/>
  <c r="M36" i="7"/>
  <c r="L36" i="7"/>
  <c r="K36" i="7"/>
  <c r="J36" i="7"/>
  <c r="I36" i="7"/>
  <c r="H36" i="7"/>
  <c r="G36" i="7"/>
  <c r="F36" i="7"/>
  <c r="E36" i="7"/>
  <c r="D36" i="7"/>
  <c r="C36" i="7"/>
  <c r="B36" i="7"/>
  <c r="AA35" i="7"/>
  <c r="Z35" i="7"/>
  <c r="AA34" i="7"/>
  <c r="Z34" i="7"/>
  <c r="AA33" i="7"/>
  <c r="Z33" i="7"/>
  <c r="AA32" i="7"/>
  <c r="Z32" i="7"/>
  <c r="AA26" i="7"/>
  <c r="Z26" i="7"/>
  <c r="AA25" i="7"/>
  <c r="Z25" i="7"/>
  <c r="Y22" i="7"/>
  <c r="X22" i="7"/>
  <c r="W22" i="7"/>
  <c r="V22" i="7"/>
  <c r="U22" i="7"/>
  <c r="T22" i="7"/>
  <c r="S22" i="7"/>
  <c r="R22" i="7"/>
  <c r="Q22" i="7"/>
  <c r="P22" i="7"/>
  <c r="O22" i="7"/>
  <c r="N22" i="7"/>
  <c r="M22" i="7"/>
  <c r="L22" i="7"/>
  <c r="K22" i="7"/>
  <c r="J22" i="7"/>
  <c r="I22" i="7"/>
  <c r="H22" i="7"/>
  <c r="G22" i="7"/>
  <c r="F22" i="7"/>
  <c r="E22" i="7"/>
  <c r="D22" i="7"/>
  <c r="C22" i="7"/>
  <c r="B22" i="7"/>
  <c r="AA21" i="7"/>
  <c r="Z21" i="7"/>
  <c r="AA20" i="7"/>
  <c r="Z20" i="7"/>
  <c r="AA19" i="7"/>
  <c r="Z19" i="7"/>
  <c r="AA18" i="7"/>
  <c r="Z18" i="7"/>
  <c r="AA17" i="7"/>
  <c r="Z17" i="7"/>
  <c r="Y14" i="7"/>
  <c r="X14" i="7"/>
  <c r="W14" i="7"/>
  <c r="V14" i="7"/>
  <c r="U14" i="7"/>
  <c r="T14" i="7"/>
  <c r="S14" i="7"/>
  <c r="R14" i="7"/>
  <c r="Q14" i="7"/>
  <c r="P14" i="7"/>
  <c r="O14" i="7"/>
  <c r="N14" i="7"/>
  <c r="M14" i="7"/>
  <c r="L14" i="7"/>
  <c r="K14" i="7"/>
  <c r="J14" i="7"/>
  <c r="I14" i="7"/>
  <c r="H14" i="7"/>
  <c r="G14" i="7"/>
  <c r="F14" i="7"/>
  <c r="E14" i="7"/>
  <c r="D14" i="7"/>
  <c r="C14" i="7"/>
  <c r="B14" i="7"/>
  <c r="AA13" i="7"/>
  <c r="Z13" i="7"/>
  <c r="AA12" i="7"/>
  <c r="Z12" i="7"/>
  <c r="AA11" i="7"/>
  <c r="Z11" i="7"/>
  <c r="AA10" i="7"/>
  <c r="Z10" i="7"/>
  <c r="AA7" i="7"/>
  <c r="Y5" i="7"/>
  <c r="W5" i="7"/>
  <c r="U5" i="7"/>
  <c r="S5" i="7"/>
  <c r="Q5" i="7"/>
  <c r="O5" i="7"/>
  <c r="M5" i="7"/>
  <c r="K5" i="7"/>
  <c r="I5" i="7"/>
  <c r="G5" i="7"/>
  <c r="E5" i="7"/>
  <c r="C5" i="7"/>
  <c r="AA4" i="7"/>
  <c r="AA3" i="7"/>
  <c r="Z3" i="7"/>
  <c r="Y36" i="8"/>
  <c r="X36" i="8"/>
  <c r="W36" i="8"/>
  <c r="V36" i="8"/>
  <c r="U36" i="8"/>
  <c r="T36" i="8"/>
  <c r="S36" i="8"/>
  <c r="R36" i="8"/>
  <c r="Q36" i="8"/>
  <c r="P36" i="8"/>
  <c r="O36" i="8"/>
  <c r="N36" i="8"/>
  <c r="M36" i="8"/>
  <c r="L36" i="8"/>
  <c r="K36" i="8"/>
  <c r="J36" i="8"/>
  <c r="I36" i="8"/>
  <c r="H36" i="8"/>
  <c r="G36" i="8"/>
  <c r="F36" i="8"/>
  <c r="E36" i="8"/>
  <c r="D36" i="8"/>
  <c r="C36" i="8"/>
  <c r="B36" i="8"/>
  <c r="AA35" i="8"/>
  <c r="Z35" i="8"/>
  <c r="AA34" i="8"/>
  <c r="Z34" i="8"/>
  <c r="AA33" i="8"/>
  <c r="Z33" i="8"/>
  <c r="AA32" i="8"/>
  <c r="Z32" i="8"/>
  <c r="AA26" i="8"/>
  <c r="Z26" i="8"/>
  <c r="AA25" i="8"/>
  <c r="Z25" i="8"/>
  <c r="Y22" i="8"/>
  <c r="X22" i="8"/>
  <c r="W22" i="8"/>
  <c r="V22" i="8"/>
  <c r="U22" i="8"/>
  <c r="T22" i="8"/>
  <c r="S22" i="8"/>
  <c r="R22" i="8"/>
  <c r="Q22" i="8"/>
  <c r="P22" i="8"/>
  <c r="O22" i="8"/>
  <c r="N22" i="8"/>
  <c r="M22" i="8"/>
  <c r="L22" i="8"/>
  <c r="K22" i="8"/>
  <c r="J22" i="8"/>
  <c r="I22" i="8"/>
  <c r="H22" i="8"/>
  <c r="G22" i="8"/>
  <c r="F22" i="8"/>
  <c r="E22" i="8"/>
  <c r="D22" i="8"/>
  <c r="C22" i="8"/>
  <c r="B22" i="8"/>
  <c r="AA21" i="8"/>
  <c r="Z21" i="8"/>
  <c r="AA20" i="8"/>
  <c r="Z20" i="8"/>
  <c r="AA19" i="8"/>
  <c r="Z19" i="8"/>
  <c r="AA18" i="8"/>
  <c r="Z18" i="8"/>
  <c r="AA17" i="8"/>
  <c r="Z17" i="8"/>
  <c r="Y14" i="8"/>
  <c r="X14" i="8"/>
  <c r="W14" i="8"/>
  <c r="V14" i="8"/>
  <c r="U14" i="8"/>
  <c r="T14" i="8"/>
  <c r="S14" i="8"/>
  <c r="R14" i="8"/>
  <c r="Q14" i="8"/>
  <c r="P14" i="8"/>
  <c r="O14" i="8"/>
  <c r="N14" i="8"/>
  <c r="M14" i="8"/>
  <c r="L14" i="8"/>
  <c r="K14" i="8"/>
  <c r="J14" i="8"/>
  <c r="I14" i="8"/>
  <c r="H14" i="8"/>
  <c r="G14" i="8"/>
  <c r="F14" i="8"/>
  <c r="E14" i="8"/>
  <c r="D14" i="8"/>
  <c r="C14" i="8"/>
  <c r="B14" i="8"/>
  <c r="AA13" i="8"/>
  <c r="Z13" i="8"/>
  <c r="AA12" i="8"/>
  <c r="Z12" i="8"/>
  <c r="AA11" i="8"/>
  <c r="Z11" i="8"/>
  <c r="AA10" i="8"/>
  <c r="Z10" i="8"/>
  <c r="AA7" i="8"/>
  <c r="Y5" i="8"/>
  <c r="W5" i="8"/>
  <c r="U5" i="8"/>
  <c r="S5" i="8"/>
  <c r="Q5" i="8"/>
  <c r="O5" i="8"/>
  <c r="M5" i="8"/>
  <c r="K5" i="8"/>
  <c r="I5" i="8"/>
  <c r="G5" i="8"/>
  <c r="E5" i="8"/>
  <c r="C5" i="8"/>
  <c r="AA4" i="8"/>
  <c r="AA3" i="8"/>
  <c r="Z3" i="8"/>
  <c r="Y36" i="9"/>
  <c r="X36" i="9"/>
  <c r="W36" i="9"/>
  <c r="V36" i="9"/>
  <c r="U36" i="9"/>
  <c r="T36" i="9"/>
  <c r="S36" i="9"/>
  <c r="R36" i="9"/>
  <c r="Q36" i="9"/>
  <c r="P36" i="9"/>
  <c r="O36" i="9"/>
  <c r="N36" i="9"/>
  <c r="M36" i="9"/>
  <c r="L36" i="9"/>
  <c r="K36" i="9"/>
  <c r="J36" i="9"/>
  <c r="I36" i="9"/>
  <c r="H36" i="9"/>
  <c r="G36" i="9"/>
  <c r="F36" i="9"/>
  <c r="E36" i="9"/>
  <c r="D36" i="9"/>
  <c r="C36" i="9"/>
  <c r="B36" i="9"/>
  <c r="AA35" i="9"/>
  <c r="Z35" i="9"/>
  <c r="AA34" i="9"/>
  <c r="Z34" i="9"/>
  <c r="AA33" i="9"/>
  <c r="Z33" i="9"/>
  <c r="AA32" i="9"/>
  <c r="Z32" i="9"/>
  <c r="AA26" i="9"/>
  <c r="Z26" i="9"/>
  <c r="AA25" i="9"/>
  <c r="Z25" i="9"/>
  <c r="Y22" i="9"/>
  <c r="X22" i="9"/>
  <c r="W22" i="9"/>
  <c r="V22" i="9"/>
  <c r="U22" i="9"/>
  <c r="T22" i="9"/>
  <c r="S22" i="9"/>
  <c r="R22" i="9"/>
  <c r="Q22" i="9"/>
  <c r="P22" i="9"/>
  <c r="O22" i="9"/>
  <c r="N22" i="9"/>
  <c r="M22" i="9"/>
  <c r="L22" i="9"/>
  <c r="K22" i="9"/>
  <c r="J22" i="9"/>
  <c r="I22" i="9"/>
  <c r="H22" i="9"/>
  <c r="G22" i="9"/>
  <c r="F22" i="9"/>
  <c r="E22" i="9"/>
  <c r="D22" i="9"/>
  <c r="C22" i="9"/>
  <c r="B22" i="9"/>
  <c r="AA21" i="9"/>
  <c r="Z21" i="9"/>
  <c r="AA20" i="9"/>
  <c r="Z20" i="9"/>
  <c r="AA19" i="9"/>
  <c r="Z19" i="9"/>
  <c r="AA18" i="9"/>
  <c r="Z18" i="9"/>
  <c r="AA17" i="9"/>
  <c r="Z17" i="9"/>
  <c r="Y14" i="9"/>
  <c r="X14" i="9"/>
  <c r="W14" i="9"/>
  <c r="V14" i="9"/>
  <c r="U14" i="9"/>
  <c r="T14" i="9"/>
  <c r="S14" i="9"/>
  <c r="R14" i="9"/>
  <c r="Q14" i="9"/>
  <c r="P14" i="9"/>
  <c r="O14" i="9"/>
  <c r="N14" i="9"/>
  <c r="M14" i="9"/>
  <c r="L14" i="9"/>
  <c r="K14" i="9"/>
  <c r="J14" i="9"/>
  <c r="I14" i="9"/>
  <c r="H14" i="9"/>
  <c r="G14" i="9"/>
  <c r="F14" i="9"/>
  <c r="E14" i="9"/>
  <c r="D14" i="9"/>
  <c r="C14" i="9"/>
  <c r="B14" i="9"/>
  <c r="AA13" i="9"/>
  <c r="Z13" i="9"/>
  <c r="AA12" i="9"/>
  <c r="Z12" i="9"/>
  <c r="AA11" i="9"/>
  <c r="Z11" i="9"/>
  <c r="AA10" i="9"/>
  <c r="Z10" i="9"/>
  <c r="AA7" i="9"/>
  <c r="Y5" i="9"/>
  <c r="W5" i="9"/>
  <c r="U5" i="9"/>
  <c r="S5" i="9"/>
  <c r="Q5" i="9"/>
  <c r="O5" i="9"/>
  <c r="M5" i="9"/>
  <c r="K5" i="9"/>
  <c r="I5" i="9"/>
  <c r="G5" i="9"/>
  <c r="E5" i="9"/>
  <c r="C5" i="9"/>
  <c r="AA4" i="9"/>
  <c r="AA3" i="9"/>
  <c r="Z3" i="9"/>
  <c r="Y36" i="10"/>
  <c r="X36" i="10"/>
  <c r="W36" i="10"/>
  <c r="V36" i="10"/>
  <c r="U36" i="10"/>
  <c r="T36" i="10"/>
  <c r="S36" i="10"/>
  <c r="R36" i="10"/>
  <c r="Q36" i="10"/>
  <c r="P36" i="10"/>
  <c r="O36" i="10"/>
  <c r="N36" i="10"/>
  <c r="M36" i="10"/>
  <c r="L36" i="10"/>
  <c r="K36" i="10"/>
  <c r="J36" i="10"/>
  <c r="I36" i="10"/>
  <c r="H36" i="10"/>
  <c r="G36" i="10"/>
  <c r="F36" i="10"/>
  <c r="E36" i="10"/>
  <c r="D36" i="10"/>
  <c r="C36" i="10"/>
  <c r="B36" i="10"/>
  <c r="AA35" i="10"/>
  <c r="Z35" i="10"/>
  <c r="AA34" i="10"/>
  <c r="Z34" i="10"/>
  <c r="AA33" i="10"/>
  <c r="Z33" i="10"/>
  <c r="AA32" i="10"/>
  <c r="Z32" i="10"/>
  <c r="AA26" i="10"/>
  <c r="Z26" i="10"/>
  <c r="AA25" i="10"/>
  <c r="Z25" i="10"/>
  <c r="Y22" i="10"/>
  <c r="X22" i="10"/>
  <c r="W22" i="10"/>
  <c r="V22" i="10"/>
  <c r="U22" i="10"/>
  <c r="T22" i="10"/>
  <c r="S22" i="10"/>
  <c r="R22" i="10"/>
  <c r="Q22" i="10"/>
  <c r="P22" i="10"/>
  <c r="O22" i="10"/>
  <c r="N22" i="10"/>
  <c r="M22" i="10"/>
  <c r="L22" i="10"/>
  <c r="K22" i="10"/>
  <c r="J22" i="10"/>
  <c r="I22" i="10"/>
  <c r="H22" i="10"/>
  <c r="G22" i="10"/>
  <c r="F22" i="10"/>
  <c r="E22" i="10"/>
  <c r="D22" i="10"/>
  <c r="C22" i="10"/>
  <c r="B22" i="10"/>
  <c r="AA21" i="10"/>
  <c r="Z21" i="10"/>
  <c r="AA20" i="10"/>
  <c r="Z20" i="10"/>
  <c r="AA19" i="10"/>
  <c r="Z19" i="10"/>
  <c r="AA18" i="10"/>
  <c r="Z18" i="10"/>
  <c r="AA17" i="10"/>
  <c r="Z17" i="10"/>
  <c r="Y14" i="10"/>
  <c r="X14" i="10"/>
  <c r="W14" i="10"/>
  <c r="V14" i="10"/>
  <c r="U14" i="10"/>
  <c r="T14" i="10"/>
  <c r="S14" i="10"/>
  <c r="R14" i="10"/>
  <c r="Q14" i="10"/>
  <c r="P14" i="10"/>
  <c r="O14" i="10"/>
  <c r="N14" i="10"/>
  <c r="M14" i="10"/>
  <c r="L14" i="10"/>
  <c r="K14" i="10"/>
  <c r="J14" i="10"/>
  <c r="I14" i="10"/>
  <c r="H14" i="10"/>
  <c r="G14" i="10"/>
  <c r="F14" i="10"/>
  <c r="E14" i="10"/>
  <c r="D14" i="10"/>
  <c r="C14" i="10"/>
  <c r="B14" i="10"/>
  <c r="AA13" i="10"/>
  <c r="Z13" i="10"/>
  <c r="AA12" i="10"/>
  <c r="Z12" i="10"/>
  <c r="AA11" i="10"/>
  <c r="Z11" i="10"/>
  <c r="AA10" i="10"/>
  <c r="Z10" i="10"/>
  <c r="AA7" i="10"/>
  <c r="Y5" i="10"/>
  <c r="W5" i="10"/>
  <c r="U5" i="10"/>
  <c r="S5" i="10"/>
  <c r="Q5" i="10"/>
  <c r="O5" i="10"/>
  <c r="M5" i="10"/>
  <c r="K5" i="10"/>
  <c r="I5" i="10"/>
  <c r="G5" i="10"/>
  <c r="E5" i="10"/>
  <c r="C5" i="10"/>
  <c r="AA4" i="10"/>
  <c r="AA3" i="10"/>
  <c r="Z3" i="10"/>
  <c r="Y36" i="11"/>
  <c r="X36" i="11"/>
  <c r="W36" i="11"/>
  <c r="V36" i="11"/>
  <c r="U36" i="11"/>
  <c r="T36" i="11"/>
  <c r="S36" i="11"/>
  <c r="R36" i="11"/>
  <c r="Q36" i="11"/>
  <c r="P36" i="11"/>
  <c r="O36" i="11"/>
  <c r="N36" i="11"/>
  <c r="M36" i="11"/>
  <c r="L36" i="11"/>
  <c r="K36" i="11"/>
  <c r="J36" i="11"/>
  <c r="I36" i="11"/>
  <c r="H36" i="11"/>
  <c r="G36" i="11"/>
  <c r="F36" i="11"/>
  <c r="E36" i="11"/>
  <c r="D36" i="11"/>
  <c r="C36" i="11"/>
  <c r="B36" i="11"/>
  <c r="AA35" i="11"/>
  <c r="Z35" i="11"/>
  <c r="AA34" i="11"/>
  <c r="Z34" i="11"/>
  <c r="AA33" i="11"/>
  <c r="Z33" i="11"/>
  <c r="AA32" i="11"/>
  <c r="Z32" i="11"/>
  <c r="Y22" i="11"/>
  <c r="X22" i="11"/>
  <c r="W22" i="11"/>
  <c r="V22" i="11"/>
  <c r="U22" i="11"/>
  <c r="T22" i="11"/>
  <c r="S22" i="11"/>
  <c r="R22" i="11"/>
  <c r="Q22" i="11"/>
  <c r="P22" i="11"/>
  <c r="O22" i="11"/>
  <c r="N22" i="11"/>
  <c r="M22" i="11"/>
  <c r="L22" i="11"/>
  <c r="K22" i="11"/>
  <c r="J22" i="11"/>
  <c r="I22" i="11"/>
  <c r="H22" i="11"/>
  <c r="G22" i="11"/>
  <c r="F22" i="11"/>
  <c r="E22" i="11"/>
  <c r="D22" i="11"/>
  <c r="C22" i="11"/>
  <c r="B22" i="11"/>
  <c r="AA20" i="11"/>
  <c r="Z20" i="11"/>
  <c r="AA19" i="11"/>
  <c r="Z19" i="11"/>
  <c r="AA18" i="11"/>
  <c r="Z18" i="11"/>
  <c r="AA17" i="11"/>
  <c r="Z17" i="11"/>
  <c r="Y14" i="11"/>
  <c r="X14" i="11"/>
  <c r="W14" i="11"/>
  <c r="V14" i="11"/>
  <c r="U14" i="11"/>
  <c r="U29" i="11" s="1"/>
  <c r="T14" i="11"/>
  <c r="S14" i="11"/>
  <c r="R14" i="11"/>
  <c r="Q14" i="11"/>
  <c r="P14" i="11"/>
  <c r="O14" i="11"/>
  <c r="N14" i="11"/>
  <c r="M14" i="11"/>
  <c r="L14" i="11"/>
  <c r="K14" i="11"/>
  <c r="J14" i="11"/>
  <c r="I14" i="11"/>
  <c r="H14" i="11"/>
  <c r="G14" i="11"/>
  <c r="F14" i="11"/>
  <c r="E14" i="11"/>
  <c r="D14" i="11"/>
  <c r="C14" i="11"/>
  <c r="B14" i="11"/>
  <c r="AA13" i="11"/>
  <c r="Z13" i="11"/>
  <c r="AA12" i="11"/>
  <c r="Z12" i="11"/>
  <c r="AA11" i="11"/>
  <c r="Z11" i="11"/>
  <c r="AA10" i="11"/>
  <c r="Z10" i="11"/>
  <c r="AA7" i="11"/>
  <c r="Y5" i="11"/>
  <c r="W5" i="11"/>
  <c r="U5" i="11"/>
  <c r="S5" i="11"/>
  <c r="Q5" i="11"/>
  <c r="O5" i="11"/>
  <c r="M5" i="11"/>
  <c r="K5" i="11"/>
  <c r="I5" i="11"/>
  <c r="G5" i="11"/>
  <c r="E5" i="11"/>
  <c r="C5" i="11"/>
  <c r="AA4" i="11"/>
  <c r="AA3" i="11"/>
  <c r="Z3" i="11"/>
  <c r="Y36" i="18"/>
  <c r="X36" i="18"/>
  <c r="W36" i="18"/>
  <c r="V36" i="18"/>
  <c r="U36" i="18"/>
  <c r="T36" i="18"/>
  <c r="S36" i="18"/>
  <c r="R36" i="18"/>
  <c r="Q36" i="18"/>
  <c r="P36" i="18"/>
  <c r="O36" i="18"/>
  <c r="N36" i="18"/>
  <c r="M36" i="18"/>
  <c r="L36" i="18"/>
  <c r="K36" i="18"/>
  <c r="J36" i="18"/>
  <c r="I36" i="18"/>
  <c r="H36" i="18"/>
  <c r="G36" i="18"/>
  <c r="F36" i="18"/>
  <c r="E36" i="18"/>
  <c r="D36" i="18"/>
  <c r="C36" i="18"/>
  <c r="B36" i="18"/>
  <c r="AA35" i="18"/>
  <c r="Z35" i="18"/>
  <c r="AA34" i="18"/>
  <c r="Z34" i="18"/>
  <c r="AA33" i="18"/>
  <c r="Z33" i="18"/>
  <c r="AA32" i="18"/>
  <c r="Z32" i="18"/>
  <c r="AA26" i="18"/>
  <c r="Z26" i="18"/>
  <c r="AA25" i="18"/>
  <c r="Z25" i="18"/>
  <c r="Y22" i="18"/>
  <c r="X22" i="18"/>
  <c r="W22" i="18"/>
  <c r="V22" i="18"/>
  <c r="U22" i="18"/>
  <c r="T22" i="18"/>
  <c r="S22" i="18"/>
  <c r="R22" i="18"/>
  <c r="Q22" i="18"/>
  <c r="P22" i="18"/>
  <c r="O22" i="18"/>
  <c r="N22" i="18"/>
  <c r="M22" i="18"/>
  <c r="L22" i="18"/>
  <c r="K22" i="18"/>
  <c r="J22" i="18"/>
  <c r="I22" i="18"/>
  <c r="H22" i="18"/>
  <c r="G22" i="18"/>
  <c r="F22" i="18"/>
  <c r="E22" i="18"/>
  <c r="D22" i="18"/>
  <c r="C22" i="18"/>
  <c r="B22" i="18"/>
  <c r="AA21" i="18"/>
  <c r="Z21" i="18"/>
  <c r="AA20" i="18"/>
  <c r="Z20" i="18"/>
  <c r="AA19" i="18"/>
  <c r="Z19" i="18"/>
  <c r="AA18" i="18"/>
  <c r="Z18" i="18"/>
  <c r="AA17" i="18"/>
  <c r="Z17" i="18"/>
  <c r="Y14" i="18"/>
  <c r="X14" i="18"/>
  <c r="W14" i="18"/>
  <c r="V14" i="18"/>
  <c r="U14" i="18"/>
  <c r="T14" i="18"/>
  <c r="S14" i="18"/>
  <c r="R14" i="18"/>
  <c r="Q14" i="18"/>
  <c r="P14" i="18"/>
  <c r="O14" i="18"/>
  <c r="N14" i="18"/>
  <c r="M14" i="18"/>
  <c r="L14" i="18"/>
  <c r="K14" i="18"/>
  <c r="J14" i="18"/>
  <c r="I14" i="18"/>
  <c r="H14" i="18"/>
  <c r="G14" i="18"/>
  <c r="F14" i="18"/>
  <c r="E14" i="18"/>
  <c r="D14" i="18"/>
  <c r="C14" i="18"/>
  <c r="B14" i="18"/>
  <c r="AA13" i="18"/>
  <c r="Z13" i="18"/>
  <c r="AA12" i="18"/>
  <c r="Z12" i="18"/>
  <c r="AA11" i="18"/>
  <c r="Z11" i="18"/>
  <c r="AA10" i="18"/>
  <c r="Z10" i="18"/>
  <c r="AA7" i="18"/>
  <c r="Y5" i="18"/>
  <c r="W5" i="18"/>
  <c r="U5" i="18"/>
  <c r="S5" i="18"/>
  <c r="Q5" i="18"/>
  <c r="O5" i="18"/>
  <c r="M5" i="18"/>
  <c r="K5" i="18"/>
  <c r="I5" i="18"/>
  <c r="G5" i="18"/>
  <c r="E5" i="18"/>
  <c r="C5" i="18"/>
  <c r="AA4" i="18"/>
  <c r="AA3" i="18"/>
  <c r="Z3" i="18"/>
  <c r="Y36" i="12"/>
  <c r="X36" i="12"/>
  <c r="W36" i="12"/>
  <c r="V36" i="12"/>
  <c r="U36" i="12"/>
  <c r="T36" i="12"/>
  <c r="S36" i="12"/>
  <c r="R36" i="12"/>
  <c r="Q36" i="12"/>
  <c r="P36" i="12"/>
  <c r="O36" i="12"/>
  <c r="N36" i="12"/>
  <c r="M36" i="12"/>
  <c r="L36" i="12"/>
  <c r="K36" i="12"/>
  <c r="J36" i="12"/>
  <c r="I36" i="12"/>
  <c r="H36" i="12"/>
  <c r="G36" i="12"/>
  <c r="F36" i="12"/>
  <c r="E36" i="12"/>
  <c r="D36" i="12"/>
  <c r="C36" i="12"/>
  <c r="B36" i="12"/>
  <c r="AA35" i="12"/>
  <c r="Z35" i="12"/>
  <c r="AA34" i="12"/>
  <c r="Z34" i="12"/>
  <c r="AA33" i="12"/>
  <c r="Z33" i="12"/>
  <c r="AA32" i="12"/>
  <c r="Z32" i="12"/>
  <c r="AA26" i="12"/>
  <c r="Z26" i="12"/>
  <c r="AA25" i="12"/>
  <c r="Z25" i="12"/>
  <c r="Y22" i="12"/>
  <c r="X22" i="12"/>
  <c r="W22" i="12"/>
  <c r="V22" i="12"/>
  <c r="U22" i="12"/>
  <c r="T22" i="12"/>
  <c r="S22" i="12"/>
  <c r="R22" i="12"/>
  <c r="Q22" i="12"/>
  <c r="P22" i="12"/>
  <c r="O22" i="12"/>
  <c r="N22" i="12"/>
  <c r="M22" i="12"/>
  <c r="L22" i="12"/>
  <c r="K22" i="12"/>
  <c r="J22" i="12"/>
  <c r="I22" i="12"/>
  <c r="H22" i="12"/>
  <c r="G22" i="12"/>
  <c r="F22" i="12"/>
  <c r="E22" i="12"/>
  <c r="D22" i="12"/>
  <c r="C22" i="12"/>
  <c r="B22" i="12"/>
  <c r="AA21" i="12"/>
  <c r="Z21" i="12"/>
  <c r="AA20" i="12"/>
  <c r="Z20" i="12"/>
  <c r="AA19" i="12"/>
  <c r="Z19" i="12"/>
  <c r="AA18" i="12"/>
  <c r="Z18" i="12"/>
  <c r="AA17" i="12"/>
  <c r="Z17" i="12"/>
  <c r="Y14" i="12"/>
  <c r="X14" i="12"/>
  <c r="W14" i="12"/>
  <c r="V14" i="12"/>
  <c r="U14" i="12"/>
  <c r="T14" i="12"/>
  <c r="S14" i="12"/>
  <c r="R14" i="12"/>
  <c r="Q14" i="12"/>
  <c r="P14" i="12"/>
  <c r="O14" i="12"/>
  <c r="N14" i="12"/>
  <c r="M14" i="12"/>
  <c r="L14" i="12"/>
  <c r="K14" i="12"/>
  <c r="J14" i="12"/>
  <c r="I14" i="12"/>
  <c r="H14" i="12"/>
  <c r="G14" i="12"/>
  <c r="F14" i="12"/>
  <c r="E14" i="12"/>
  <c r="D14" i="12"/>
  <c r="C14" i="12"/>
  <c r="B14" i="12"/>
  <c r="AA13" i="12"/>
  <c r="Z13" i="12"/>
  <c r="AA12" i="12"/>
  <c r="Z12" i="12"/>
  <c r="AA11" i="12"/>
  <c r="Z11" i="12"/>
  <c r="AA10" i="12"/>
  <c r="Z10" i="12"/>
  <c r="AA7" i="12"/>
  <c r="Y5" i="12"/>
  <c r="W5" i="12"/>
  <c r="U5" i="12"/>
  <c r="S5" i="12"/>
  <c r="Q5" i="12"/>
  <c r="O5" i="12"/>
  <c r="M5" i="12"/>
  <c r="K5" i="12"/>
  <c r="I5" i="12"/>
  <c r="G5" i="12"/>
  <c r="E5" i="12"/>
  <c r="C5" i="12"/>
  <c r="AA4" i="12"/>
  <c r="AA3" i="12"/>
  <c r="Z3" i="12"/>
  <c r="Y36" i="13"/>
  <c r="X36" i="13"/>
  <c r="W36" i="13"/>
  <c r="V36" i="13"/>
  <c r="U36" i="13"/>
  <c r="T36" i="13"/>
  <c r="S36" i="13"/>
  <c r="R36" i="13"/>
  <c r="Q36" i="13"/>
  <c r="P36" i="13"/>
  <c r="O36" i="13"/>
  <c r="N36" i="13"/>
  <c r="M36" i="13"/>
  <c r="L36" i="13"/>
  <c r="K36" i="13"/>
  <c r="J36" i="13"/>
  <c r="I36" i="13"/>
  <c r="H36" i="13"/>
  <c r="G36" i="13"/>
  <c r="F36" i="13"/>
  <c r="E36" i="13"/>
  <c r="D36" i="13"/>
  <c r="C36" i="13"/>
  <c r="B36" i="13"/>
  <c r="AA35" i="13"/>
  <c r="Z35" i="13"/>
  <c r="AA34" i="13"/>
  <c r="Z34" i="13"/>
  <c r="AA33" i="13"/>
  <c r="Z33" i="13"/>
  <c r="AA32" i="13"/>
  <c r="Z32" i="13"/>
  <c r="AA26" i="13"/>
  <c r="Z26" i="13"/>
  <c r="AA25" i="13"/>
  <c r="Z25" i="13"/>
  <c r="Y22" i="13"/>
  <c r="X22" i="13"/>
  <c r="W22" i="13"/>
  <c r="V22" i="13"/>
  <c r="U22" i="13"/>
  <c r="T22" i="13"/>
  <c r="S22" i="13"/>
  <c r="R22" i="13"/>
  <c r="Q22" i="13"/>
  <c r="P22" i="13"/>
  <c r="O22" i="13"/>
  <c r="N22" i="13"/>
  <c r="M22" i="13"/>
  <c r="L22" i="13"/>
  <c r="K22" i="13"/>
  <c r="J22" i="13"/>
  <c r="I22" i="13"/>
  <c r="H22" i="13"/>
  <c r="G22" i="13"/>
  <c r="F22" i="13"/>
  <c r="E22" i="13"/>
  <c r="D22" i="13"/>
  <c r="C22" i="13"/>
  <c r="B22" i="13"/>
  <c r="AA21" i="13"/>
  <c r="Z21" i="13"/>
  <c r="AA20" i="13"/>
  <c r="Z20" i="13"/>
  <c r="AA19" i="13"/>
  <c r="Z19" i="13"/>
  <c r="AA18" i="13"/>
  <c r="Z18" i="13"/>
  <c r="AA17" i="13"/>
  <c r="Z17" i="13"/>
  <c r="Y14" i="13"/>
  <c r="X14" i="13"/>
  <c r="W14" i="13"/>
  <c r="V14" i="13"/>
  <c r="U14" i="13"/>
  <c r="T14" i="13"/>
  <c r="S14" i="13"/>
  <c r="R14" i="13"/>
  <c r="Q14" i="13"/>
  <c r="P14" i="13"/>
  <c r="O14" i="13"/>
  <c r="N14" i="13"/>
  <c r="M14" i="13"/>
  <c r="L14" i="13"/>
  <c r="K14" i="13"/>
  <c r="J14" i="13"/>
  <c r="I14" i="13"/>
  <c r="H14" i="13"/>
  <c r="G14" i="13"/>
  <c r="F14" i="13"/>
  <c r="E14" i="13"/>
  <c r="D14" i="13"/>
  <c r="C14" i="13"/>
  <c r="B14" i="13"/>
  <c r="AA13" i="13"/>
  <c r="Z13" i="13"/>
  <c r="AA12" i="13"/>
  <c r="Z12" i="13"/>
  <c r="AA11" i="13"/>
  <c r="Z11" i="13"/>
  <c r="AA10" i="13"/>
  <c r="Z10" i="13"/>
  <c r="AA7" i="13"/>
  <c r="Y5" i="13"/>
  <c r="W5" i="13"/>
  <c r="U5" i="13"/>
  <c r="S5" i="13"/>
  <c r="Q5" i="13"/>
  <c r="O5" i="13"/>
  <c r="M5" i="13"/>
  <c r="K5" i="13"/>
  <c r="I5" i="13"/>
  <c r="G5" i="13"/>
  <c r="E5" i="13"/>
  <c r="C5" i="13"/>
  <c r="AA4" i="13"/>
  <c r="AA3" i="13"/>
  <c r="Z3" i="13"/>
  <c r="Y36" i="14"/>
  <c r="X36" i="14"/>
  <c r="W36" i="14"/>
  <c r="V36" i="14"/>
  <c r="U36" i="14"/>
  <c r="T36" i="14"/>
  <c r="S36" i="14"/>
  <c r="R36" i="14"/>
  <c r="Q36" i="14"/>
  <c r="P36" i="14"/>
  <c r="O36" i="14"/>
  <c r="N36" i="14"/>
  <c r="M36" i="14"/>
  <c r="L36" i="14"/>
  <c r="K36" i="14"/>
  <c r="J36" i="14"/>
  <c r="I36" i="14"/>
  <c r="H36" i="14"/>
  <c r="G36" i="14"/>
  <c r="F36" i="14"/>
  <c r="E36" i="14"/>
  <c r="D36" i="14"/>
  <c r="C36" i="14"/>
  <c r="B36" i="14"/>
  <c r="AA26" i="14"/>
  <c r="Z26" i="14"/>
  <c r="AA25" i="14"/>
  <c r="Z25" i="14"/>
  <c r="Y22" i="14"/>
  <c r="X22" i="14"/>
  <c r="W22" i="14"/>
  <c r="V22" i="14"/>
  <c r="U22" i="14"/>
  <c r="T22" i="14"/>
  <c r="S22" i="14"/>
  <c r="R22" i="14"/>
  <c r="Q22" i="14"/>
  <c r="P22" i="14"/>
  <c r="O22" i="14"/>
  <c r="N22" i="14"/>
  <c r="M22" i="14"/>
  <c r="L22" i="14"/>
  <c r="K22" i="14"/>
  <c r="J22" i="14"/>
  <c r="I22" i="14"/>
  <c r="H22" i="14"/>
  <c r="G22" i="14"/>
  <c r="F22" i="14"/>
  <c r="E22" i="14"/>
  <c r="D22" i="14"/>
  <c r="C22" i="14"/>
  <c r="B22" i="14"/>
  <c r="AA21" i="14"/>
  <c r="Z21" i="14"/>
  <c r="AA20" i="14"/>
  <c r="Z20" i="14"/>
  <c r="AA19" i="14"/>
  <c r="Z19" i="14"/>
  <c r="AA18" i="14"/>
  <c r="Z18" i="14"/>
  <c r="AA17" i="14"/>
  <c r="Z17" i="14"/>
  <c r="Y14" i="14"/>
  <c r="X14" i="14"/>
  <c r="W14" i="14"/>
  <c r="V14" i="14"/>
  <c r="U14" i="14"/>
  <c r="T14" i="14"/>
  <c r="S14" i="14"/>
  <c r="R14" i="14"/>
  <c r="Q14" i="14"/>
  <c r="P14" i="14"/>
  <c r="O14" i="14"/>
  <c r="N14" i="14"/>
  <c r="M14" i="14"/>
  <c r="L14" i="14"/>
  <c r="K14" i="14"/>
  <c r="J14" i="14"/>
  <c r="I14" i="14"/>
  <c r="H14" i="14"/>
  <c r="G14" i="14"/>
  <c r="F14" i="14"/>
  <c r="E14" i="14"/>
  <c r="D14" i="14"/>
  <c r="C14" i="14"/>
  <c r="B14" i="14"/>
  <c r="AA13" i="14"/>
  <c r="Z13" i="14"/>
  <c r="AA12" i="14"/>
  <c r="Z12" i="14"/>
  <c r="AA11" i="14"/>
  <c r="Z11" i="14"/>
  <c r="AA10" i="14"/>
  <c r="Z10" i="14"/>
  <c r="AA7" i="14"/>
  <c r="Y5" i="14"/>
  <c r="W5" i="14"/>
  <c r="U5" i="14"/>
  <c r="S5" i="14"/>
  <c r="Q5" i="14"/>
  <c r="O5" i="14"/>
  <c r="M5" i="14"/>
  <c r="K5" i="14"/>
  <c r="I5" i="14"/>
  <c r="G5" i="14"/>
  <c r="E5" i="14"/>
  <c r="C5" i="14"/>
  <c r="AA4" i="14"/>
  <c r="AA3" i="14"/>
  <c r="Z3" i="14"/>
  <c r="Y36" i="15"/>
  <c r="X36" i="15"/>
  <c r="W36" i="15"/>
  <c r="V36" i="15"/>
  <c r="U36" i="15"/>
  <c r="T36" i="15"/>
  <c r="S36" i="15"/>
  <c r="R36" i="15"/>
  <c r="Q36" i="15"/>
  <c r="P36" i="15"/>
  <c r="O36" i="15"/>
  <c r="N36" i="15"/>
  <c r="M36" i="15"/>
  <c r="L36" i="15"/>
  <c r="K36" i="15"/>
  <c r="J36" i="15"/>
  <c r="I36" i="15"/>
  <c r="H36" i="15"/>
  <c r="G36" i="15"/>
  <c r="F36" i="15"/>
  <c r="E36" i="15"/>
  <c r="D36" i="15"/>
  <c r="C36" i="15"/>
  <c r="B36" i="15"/>
  <c r="AA35" i="15"/>
  <c r="Z35" i="15"/>
  <c r="AA34" i="15"/>
  <c r="Z34" i="15"/>
  <c r="AA33" i="15"/>
  <c r="Z33" i="15"/>
  <c r="AA32" i="15"/>
  <c r="Z32" i="15"/>
  <c r="AA26" i="15"/>
  <c r="Z26" i="15"/>
  <c r="AA25" i="15"/>
  <c r="Z25" i="15"/>
  <c r="Y22" i="15"/>
  <c r="X22" i="15"/>
  <c r="W22" i="15"/>
  <c r="V22" i="15"/>
  <c r="U22" i="15"/>
  <c r="T22" i="15"/>
  <c r="S22" i="15"/>
  <c r="R22" i="15"/>
  <c r="Q22" i="15"/>
  <c r="P22" i="15"/>
  <c r="O22" i="15"/>
  <c r="N22" i="15"/>
  <c r="M22" i="15"/>
  <c r="L22" i="15"/>
  <c r="K22" i="15"/>
  <c r="J22" i="15"/>
  <c r="I22" i="15"/>
  <c r="H22" i="15"/>
  <c r="G22" i="15"/>
  <c r="F22" i="15"/>
  <c r="E22" i="15"/>
  <c r="D22" i="15"/>
  <c r="C22" i="15"/>
  <c r="B22" i="15"/>
  <c r="AA21" i="15"/>
  <c r="Z21" i="15"/>
  <c r="AA20" i="15"/>
  <c r="Z20" i="15"/>
  <c r="AA19" i="15"/>
  <c r="Z19" i="15"/>
  <c r="AA18" i="15"/>
  <c r="Z18" i="15"/>
  <c r="AA17" i="15"/>
  <c r="Z17" i="15"/>
  <c r="Y14" i="15"/>
  <c r="X14" i="15"/>
  <c r="W14" i="15"/>
  <c r="V14" i="15"/>
  <c r="U14" i="15"/>
  <c r="T14" i="15"/>
  <c r="S14" i="15"/>
  <c r="R14" i="15"/>
  <c r="Q14" i="15"/>
  <c r="P14" i="15"/>
  <c r="O14" i="15"/>
  <c r="N14" i="15"/>
  <c r="M14" i="15"/>
  <c r="L14" i="15"/>
  <c r="K14" i="15"/>
  <c r="J14" i="15"/>
  <c r="I14" i="15"/>
  <c r="H14" i="15"/>
  <c r="G14" i="15"/>
  <c r="F14" i="15"/>
  <c r="E14" i="15"/>
  <c r="D14" i="15"/>
  <c r="C14" i="15"/>
  <c r="B14" i="15"/>
  <c r="AA13" i="15"/>
  <c r="Z13" i="15"/>
  <c r="AA12" i="15"/>
  <c r="Z12" i="15"/>
  <c r="AA11" i="15"/>
  <c r="Z11" i="15"/>
  <c r="AA10" i="15"/>
  <c r="Z10" i="15"/>
  <c r="AA7" i="15"/>
  <c r="Y5" i="15"/>
  <c r="W5" i="15"/>
  <c r="U5" i="15"/>
  <c r="S5" i="15"/>
  <c r="Q5" i="15"/>
  <c r="O5" i="15"/>
  <c r="M5" i="15"/>
  <c r="K5" i="15"/>
  <c r="I5" i="15"/>
  <c r="G5" i="15"/>
  <c r="E5" i="15"/>
  <c r="C5" i="15"/>
  <c r="AA4" i="15"/>
  <c r="AA3" i="15"/>
  <c r="Z3" i="15"/>
  <c r="Y36" i="16"/>
  <c r="X36" i="16"/>
  <c r="W36" i="16"/>
  <c r="V36" i="16"/>
  <c r="U36" i="16"/>
  <c r="T36" i="16"/>
  <c r="S36" i="16"/>
  <c r="R36" i="16"/>
  <c r="Q36" i="16"/>
  <c r="P36" i="16"/>
  <c r="O36" i="16"/>
  <c r="N36" i="16"/>
  <c r="M36" i="16"/>
  <c r="L36" i="16"/>
  <c r="K36" i="16"/>
  <c r="J36" i="16"/>
  <c r="I36" i="16"/>
  <c r="H36" i="16"/>
  <c r="G36" i="16"/>
  <c r="F36" i="16"/>
  <c r="E36" i="16"/>
  <c r="D36" i="16"/>
  <c r="C36" i="16"/>
  <c r="B36" i="16"/>
  <c r="AA35" i="16"/>
  <c r="Z35" i="16"/>
  <c r="AA34" i="16"/>
  <c r="Z34" i="16"/>
  <c r="AA33" i="16"/>
  <c r="Z33" i="16"/>
  <c r="AA32" i="16"/>
  <c r="Z32" i="16"/>
  <c r="AA26" i="16"/>
  <c r="Z26" i="16"/>
  <c r="AA25" i="16"/>
  <c r="Z25" i="16"/>
  <c r="Y22" i="16"/>
  <c r="X22" i="16"/>
  <c r="W22" i="16"/>
  <c r="V22" i="16"/>
  <c r="U22" i="16"/>
  <c r="T22" i="16"/>
  <c r="S22" i="16"/>
  <c r="R22" i="16"/>
  <c r="Q22" i="16"/>
  <c r="P22" i="16"/>
  <c r="O22" i="16"/>
  <c r="N22" i="16"/>
  <c r="M22" i="16"/>
  <c r="L22" i="16"/>
  <c r="K22" i="16"/>
  <c r="J22" i="16"/>
  <c r="I22" i="16"/>
  <c r="H22" i="16"/>
  <c r="G22" i="16"/>
  <c r="F22" i="16"/>
  <c r="E22" i="16"/>
  <c r="D22" i="16"/>
  <c r="C22" i="16"/>
  <c r="B22" i="16"/>
  <c r="AA21" i="16"/>
  <c r="Z21" i="16"/>
  <c r="AA20" i="16"/>
  <c r="Z20" i="16"/>
  <c r="AA19" i="16"/>
  <c r="Z19" i="16"/>
  <c r="AA18" i="16"/>
  <c r="Z18" i="16"/>
  <c r="AA17" i="16"/>
  <c r="Z17" i="16"/>
  <c r="X14" i="16"/>
  <c r="W14" i="16"/>
  <c r="V14" i="16"/>
  <c r="U14" i="16"/>
  <c r="T14" i="16"/>
  <c r="S14" i="16"/>
  <c r="R14" i="16"/>
  <c r="Q14" i="16"/>
  <c r="P14" i="16"/>
  <c r="O14" i="16"/>
  <c r="N14" i="16"/>
  <c r="M14" i="16"/>
  <c r="L14" i="16"/>
  <c r="K14" i="16"/>
  <c r="J14" i="16"/>
  <c r="I14" i="16"/>
  <c r="H14" i="16"/>
  <c r="G14" i="16"/>
  <c r="F14" i="16"/>
  <c r="E14" i="16"/>
  <c r="D14" i="16"/>
  <c r="C14" i="16"/>
  <c r="B14" i="16"/>
  <c r="AA13" i="16"/>
  <c r="Z13" i="16"/>
  <c r="AA12" i="16"/>
  <c r="Z12" i="16"/>
  <c r="AA11" i="16"/>
  <c r="Z11" i="16"/>
  <c r="AA10" i="16"/>
  <c r="Z10" i="16"/>
  <c r="AA7" i="16"/>
  <c r="Y5" i="16"/>
  <c r="W5" i="16"/>
  <c r="U5" i="16"/>
  <c r="S5" i="16"/>
  <c r="Q5" i="16"/>
  <c r="O5" i="16"/>
  <c r="M5" i="16"/>
  <c r="K5" i="16"/>
  <c r="I5" i="16"/>
  <c r="G5" i="16"/>
  <c r="E5" i="16"/>
  <c r="C5" i="16"/>
  <c r="AA4" i="16"/>
  <c r="AA3" i="16"/>
  <c r="Z3" i="16"/>
  <c r="Y35" i="1"/>
  <c r="Y35" i="21" s="1"/>
  <c r="X35" i="1"/>
  <c r="X35" i="21" s="1"/>
  <c r="W35" i="1"/>
  <c r="W35" i="21" s="1"/>
  <c r="V35" i="1"/>
  <c r="V35" i="21" s="1"/>
  <c r="U35" i="1"/>
  <c r="U35" i="21" s="1"/>
  <c r="T35" i="1"/>
  <c r="T35" i="21" s="1"/>
  <c r="S35" i="1"/>
  <c r="S35" i="21" s="1"/>
  <c r="R35" i="1"/>
  <c r="R35" i="21" s="1"/>
  <c r="Q35" i="1"/>
  <c r="Q35" i="21" s="1"/>
  <c r="P35" i="1"/>
  <c r="P35" i="21" s="1"/>
  <c r="O35" i="1"/>
  <c r="O35" i="21" s="1"/>
  <c r="N35" i="1"/>
  <c r="N35" i="21" s="1"/>
  <c r="M35" i="1"/>
  <c r="M35" i="21" s="1"/>
  <c r="L35" i="1"/>
  <c r="L35" i="21" s="1"/>
  <c r="K35" i="1"/>
  <c r="K35" i="21" s="1"/>
  <c r="J35" i="1"/>
  <c r="J35" i="21" s="1"/>
  <c r="I35" i="1"/>
  <c r="I35" i="21" s="1"/>
  <c r="H35" i="1"/>
  <c r="H35" i="21" s="1"/>
  <c r="G35" i="1"/>
  <c r="G35" i="21" s="1"/>
  <c r="F35" i="1"/>
  <c r="F35" i="21" s="1"/>
  <c r="E35" i="1"/>
  <c r="E35" i="21" s="1"/>
  <c r="D35" i="1"/>
  <c r="D35" i="21" s="1"/>
  <c r="C35" i="1"/>
  <c r="C35" i="21" s="1"/>
  <c r="B35" i="1"/>
  <c r="B35" i="21" s="1"/>
  <c r="Y34" i="1"/>
  <c r="Y34" i="21" s="1"/>
  <c r="X34" i="1"/>
  <c r="X34" i="21" s="1"/>
  <c r="W34" i="1"/>
  <c r="W34" i="21" s="1"/>
  <c r="V34" i="1"/>
  <c r="V34" i="21" s="1"/>
  <c r="U34" i="1"/>
  <c r="U34" i="21" s="1"/>
  <c r="T34" i="1"/>
  <c r="T34" i="21" s="1"/>
  <c r="S34" i="1"/>
  <c r="S34" i="21" s="1"/>
  <c r="R34" i="1"/>
  <c r="R34" i="21" s="1"/>
  <c r="Q34" i="1"/>
  <c r="Q34" i="21" s="1"/>
  <c r="P34" i="1"/>
  <c r="P34" i="21" s="1"/>
  <c r="O34" i="1"/>
  <c r="O34" i="21" s="1"/>
  <c r="N34" i="1"/>
  <c r="M34" i="1"/>
  <c r="L34" i="1"/>
  <c r="L34" i="21" s="1"/>
  <c r="K34" i="1"/>
  <c r="K34" i="21" s="1"/>
  <c r="J34" i="1"/>
  <c r="J34" i="21" s="1"/>
  <c r="I34" i="1"/>
  <c r="I34" i="21" s="1"/>
  <c r="H34" i="1"/>
  <c r="H34" i="21" s="1"/>
  <c r="G34" i="1"/>
  <c r="G34" i="21" s="1"/>
  <c r="F34" i="1"/>
  <c r="F34" i="21" s="1"/>
  <c r="E34" i="1"/>
  <c r="E34" i="21" s="1"/>
  <c r="D34" i="1"/>
  <c r="D34" i="21" s="1"/>
  <c r="C34" i="1"/>
  <c r="C34" i="21" s="1"/>
  <c r="B34" i="1"/>
  <c r="B34" i="21" s="1"/>
  <c r="Y33" i="1"/>
  <c r="Y33" i="21" s="1"/>
  <c r="X33" i="1"/>
  <c r="X33" i="21" s="1"/>
  <c r="W33" i="1"/>
  <c r="W33" i="21" s="1"/>
  <c r="V33" i="1"/>
  <c r="V33" i="21" s="1"/>
  <c r="U33" i="1"/>
  <c r="U33" i="21" s="1"/>
  <c r="T33" i="1"/>
  <c r="T33" i="21" s="1"/>
  <c r="S33" i="1"/>
  <c r="S33" i="21" s="1"/>
  <c r="R33" i="1"/>
  <c r="R33" i="21" s="1"/>
  <c r="Q33" i="1"/>
  <c r="Q33" i="21" s="1"/>
  <c r="P33" i="1"/>
  <c r="P33" i="21" s="1"/>
  <c r="O33" i="1"/>
  <c r="N33" i="1"/>
  <c r="N33" i="21" s="1"/>
  <c r="M33" i="1"/>
  <c r="M33" i="21" s="1"/>
  <c r="L33" i="1"/>
  <c r="L33" i="21" s="1"/>
  <c r="K33" i="1"/>
  <c r="K33" i="21" s="1"/>
  <c r="J33" i="1"/>
  <c r="J33" i="21" s="1"/>
  <c r="I33" i="1"/>
  <c r="I33" i="21" s="1"/>
  <c r="H33" i="1"/>
  <c r="H33" i="21" s="1"/>
  <c r="G33" i="1"/>
  <c r="G33" i="21" s="1"/>
  <c r="F33" i="1"/>
  <c r="F33" i="21" s="1"/>
  <c r="E33" i="1"/>
  <c r="E33" i="21" s="1"/>
  <c r="D33" i="1"/>
  <c r="D33" i="21" s="1"/>
  <c r="C33" i="1"/>
  <c r="B33" i="1"/>
  <c r="B33" i="21" s="1"/>
  <c r="Y32" i="1"/>
  <c r="Y32" i="21" s="1"/>
  <c r="X32" i="1"/>
  <c r="X32" i="21" s="1"/>
  <c r="W32" i="1"/>
  <c r="W32" i="21" s="1"/>
  <c r="V32" i="1"/>
  <c r="V32" i="21" s="1"/>
  <c r="U32" i="1"/>
  <c r="U32" i="21" s="1"/>
  <c r="T32" i="1"/>
  <c r="T32" i="21" s="1"/>
  <c r="S32" i="21"/>
  <c r="R32" i="21"/>
  <c r="Q32" i="1"/>
  <c r="Q32" i="21" s="1"/>
  <c r="P32" i="1"/>
  <c r="P32" i="21" s="1"/>
  <c r="O32" i="1"/>
  <c r="O32" i="21" s="1"/>
  <c r="N32" i="1"/>
  <c r="N32" i="21" s="1"/>
  <c r="M32" i="1"/>
  <c r="M32" i="21" s="1"/>
  <c r="L32" i="1"/>
  <c r="L32" i="21" s="1"/>
  <c r="J32" i="21"/>
  <c r="I32" i="1"/>
  <c r="I32" i="21" s="1"/>
  <c r="H32" i="1"/>
  <c r="H32" i="21" s="1"/>
  <c r="G32" i="1"/>
  <c r="G32" i="21" s="1"/>
  <c r="F32" i="1"/>
  <c r="F32" i="21" s="1"/>
  <c r="E32" i="1"/>
  <c r="E32" i="21" s="1"/>
  <c r="D32" i="1"/>
  <c r="D32" i="21" s="1"/>
  <c r="C32" i="1"/>
  <c r="B32" i="1"/>
  <c r="B32" i="21" s="1"/>
  <c r="Y26" i="1"/>
  <c r="X26" i="1"/>
  <c r="X26" i="21" s="1"/>
  <c r="W26" i="21"/>
  <c r="V26" i="21"/>
  <c r="U26" i="21"/>
  <c r="T26" i="21"/>
  <c r="S26" i="21"/>
  <c r="R26" i="21"/>
  <c r="P26" i="1"/>
  <c r="P26" i="21" s="1"/>
  <c r="O26" i="1"/>
  <c r="O26" i="21" s="1"/>
  <c r="N26" i="1"/>
  <c r="N26" i="21" s="1"/>
  <c r="M26" i="21"/>
  <c r="L26" i="1"/>
  <c r="L26" i="21" s="1"/>
  <c r="K26" i="21"/>
  <c r="J26" i="21"/>
  <c r="I26" i="1"/>
  <c r="I26" i="21" s="1"/>
  <c r="H26" i="1"/>
  <c r="H26" i="21" s="1"/>
  <c r="G26" i="21"/>
  <c r="F26" i="21"/>
  <c r="C26" i="21"/>
  <c r="B26" i="21"/>
  <c r="Y25" i="1"/>
  <c r="X25" i="1"/>
  <c r="P25" i="1"/>
  <c r="O25" i="1"/>
  <c r="N25" i="1"/>
  <c r="L25" i="1"/>
  <c r="I25" i="1"/>
  <c r="H25" i="1"/>
  <c r="Y21" i="1"/>
  <c r="Y21" i="21" s="1"/>
  <c r="X21" i="1"/>
  <c r="X21" i="21" s="1"/>
  <c r="W21" i="21"/>
  <c r="V21" i="21"/>
  <c r="U21" i="21"/>
  <c r="T21" i="21"/>
  <c r="S21" i="21"/>
  <c r="R21" i="21"/>
  <c r="Q21" i="21"/>
  <c r="P21" i="1"/>
  <c r="P21" i="21" s="1"/>
  <c r="O21" i="1"/>
  <c r="O21" i="21" s="1"/>
  <c r="N21" i="1"/>
  <c r="N21" i="21" s="1"/>
  <c r="M21" i="1"/>
  <c r="M21" i="21" s="1"/>
  <c r="L21" i="1"/>
  <c r="L21" i="21" s="1"/>
  <c r="K21" i="1"/>
  <c r="K21" i="21" s="1"/>
  <c r="J21" i="1"/>
  <c r="J21" i="21" s="1"/>
  <c r="I21" i="1"/>
  <c r="I21" i="21" s="1"/>
  <c r="H21" i="1"/>
  <c r="H21" i="21" s="1"/>
  <c r="G21" i="21"/>
  <c r="F21" i="21"/>
  <c r="E21" i="21"/>
  <c r="D21" i="21"/>
  <c r="C21" i="21"/>
  <c r="B21" i="21"/>
  <c r="Y20" i="1"/>
  <c r="Y20" i="21" s="1"/>
  <c r="X20" i="1"/>
  <c r="X20" i="21" s="1"/>
  <c r="W20" i="1"/>
  <c r="W20" i="21" s="1"/>
  <c r="V20" i="1"/>
  <c r="V20" i="21" s="1"/>
  <c r="U20" i="1"/>
  <c r="U20" i="21" s="1"/>
  <c r="T20" i="1"/>
  <c r="T20" i="21" s="1"/>
  <c r="S20" i="1"/>
  <c r="S20" i="21" s="1"/>
  <c r="R20" i="1"/>
  <c r="R20" i="21" s="1"/>
  <c r="Q20" i="1"/>
  <c r="Q20" i="21" s="1"/>
  <c r="P20" i="1"/>
  <c r="P20" i="21" s="1"/>
  <c r="O20" i="1"/>
  <c r="O20" i="21" s="1"/>
  <c r="N20" i="1"/>
  <c r="M20" i="1"/>
  <c r="M20" i="21" s="1"/>
  <c r="L20" i="1"/>
  <c r="L20" i="21" s="1"/>
  <c r="K20" i="1"/>
  <c r="K20" i="21" s="1"/>
  <c r="J20" i="1"/>
  <c r="J20" i="21" s="1"/>
  <c r="I20" i="1"/>
  <c r="I20" i="21" s="1"/>
  <c r="H20" i="1"/>
  <c r="H20" i="21" s="1"/>
  <c r="G20" i="1"/>
  <c r="G20" i="21" s="1"/>
  <c r="F20" i="1"/>
  <c r="F20" i="21" s="1"/>
  <c r="E20" i="1"/>
  <c r="E20" i="21" s="1"/>
  <c r="D20" i="1"/>
  <c r="D20" i="21" s="1"/>
  <c r="C20" i="1"/>
  <c r="C20" i="21" s="1"/>
  <c r="B20" i="1"/>
  <c r="B20" i="21" s="1"/>
  <c r="Y19" i="1"/>
  <c r="Y19" i="21" s="1"/>
  <c r="X19" i="1"/>
  <c r="X19" i="21" s="1"/>
  <c r="W19" i="1"/>
  <c r="W19" i="21" s="1"/>
  <c r="V19" i="1"/>
  <c r="V19" i="21" s="1"/>
  <c r="U19" i="1"/>
  <c r="U19" i="21" s="1"/>
  <c r="T19" i="1"/>
  <c r="T19" i="21" s="1"/>
  <c r="S19" i="1"/>
  <c r="S19" i="21" s="1"/>
  <c r="R19" i="1"/>
  <c r="R19" i="21" s="1"/>
  <c r="Q19" i="1"/>
  <c r="Q19" i="21" s="1"/>
  <c r="P19" i="1"/>
  <c r="P19" i="21" s="1"/>
  <c r="O19" i="1"/>
  <c r="O19" i="21" s="1"/>
  <c r="N19" i="1"/>
  <c r="N19" i="21" s="1"/>
  <c r="M19" i="1"/>
  <c r="M19" i="21" s="1"/>
  <c r="L19" i="1"/>
  <c r="L19" i="21" s="1"/>
  <c r="K19" i="1"/>
  <c r="K19" i="21" s="1"/>
  <c r="J19" i="1"/>
  <c r="J19" i="21" s="1"/>
  <c r="I19" i="1"/>
  <c r="I19" i="21" s="1"/>
  <c r="H19" i="1"/>
  <c r="H19" i="21" s="1"/>
  <c r="G19" i="1"/>
  <c r="G19" i="21" s="1"/>
  <c r="F19" i="1"/>
  <c r="F19" i="21" s="1"/>
  <c r="E19" i="1"/>
  <c r="D19" i="1"/>
  <c r="D19" i="21" s="1"/>
  <c r="C19" i="1"/>
  <c r="B19" i="1"/>
  <c r="Y18" i="1"/>
  <c r="Y18" i="21" s="1"/>
  <c r="X18" i="1"/>
  <c r="X18" i="21" s="1"/>
  <c r="W18" i="1"/>
  <c r="W18" i="21" s="1"/>
  <c r="V18" i="1"/>
  <c r="V18" i="21" s="1"/>
  <c r="U18" i="1"/>
  <c r="U18" i="21" s="1"/>
  <c r="T18" i="1"/>
  <c r="T18" i="21" s="1"/>
  <c r="S18" i="1"/>
  <c r="S18" i="21" s="1"/>
  <c r="R18" i="1"/>
  <c r="R18" i="21" s="1"/>
  <c r="Q18" i="1"/>
  <c r="Q18" i="21" s="1"/>
  <c r="P18" i="1"/>
  <c r="P18" i="21" s="1"/>
  <c r="O18" i="1"/>
  <c r="O18" i="21" s="1"/>
  <c r="N18" i="1"/>
  <c r="N18" i="21" s="1"/>
  <c r="M18" i="1"/>
  <c r="M18" i="21" s="1"/>
  <c r="L18" i="1"/>
  <c r="L18" i="21" s="1"/>
  <c r="K18" i="1"/>
  <c r="K18" i="21" s="1"/>
  <c r="J18" i="1"/>
  <c r="J18" i="21" s="1"/>
  <c r="I18" i="1"/>
  <c r="I18" i="21" s="1"/>
  <c r="H18" i="1"/>
  <c r="H18" i="21" s="1"/>
  <c r="G18" i="1"/>
  <c r="G18" i="21" s="1"/>
  <c r="F18" i="1"/>
  <c r="F18" i="21" s="1"/>
  <c r="E18" i="1"/>
  <c r="E18" i="21" s="1"/>
  <c r="D18" i="1"/>
  <c r="D18" i="21" s="1"/>
  <c r="C18" i="1"/>
  <c r="C18" i="21" s="1"/>
  <c r="B18" i="1"/>
  <c r="Y17" i="1"/>
  <c r="Y17" i="21" s="1"/>
  <c r="X17" i="1"/>
  <c r="X17" i="21" s="1"/>
  <c r="W17" i="1"/>
  <c r="W17" i="21" s="1"/>
  <c r="V17" i="1"/>
  <c r="V17" i="21" s="1"/>
  <c r="U17" i="1"/>
  <c r="T17" i="1"/>
  <c r="T17" i="21" s="1"/>
  <c r="S17" i="1"/>
  <c r="S17" i="21" s="1"/>
  <c r="R17" i="1"/>
  <c r="Q17" i="1"/>
  <c r="Q17" i="21" s="1"/>
  <c r="P17" i="1"/>
  <c r="P17" i="21" s="1"/>
  <c r="O17" i="1"/>
  <c r="O17" i="21" s="1"/>
  <c r="N17" i="1"/>
  <c r="N17" i="21" s="1"/>
  <c r="M17" i="1"/>
  <c r="M17" i="21" s="1"/>
  <c r="L17" i="1"/>
  <c r="L17" i="21" s="1"/>
  <c r="K17" i="1"/>
  <c r="J17" i="1"/>
  <c r="J17" i="21" s="1"/>
  <c r="I17" i="1"/>
  <c r="I17" i="21" s="1"/>
  <c r="H17" i="1"/>
  <c r="H17" i="21" s="1"/>
  <c r="G17" i="1"/>
  <c r="F17" i="1"/>
  <c r="F17" i="21" s="1"/>
  <c r="E17" i="1"/>
  <c r="E17" i="21" s="1"/>
  <c r="D17" i="1"/>
  <c r="D17" i="21" s="1"/>
  <c r="C17" i="1"/>
  <c r="C17" i="21" s="1"/>
  <c r="B17" i="1"/>
  <c r="Y12" i="1"/>
  <c r="Y12" i="21" s="1"/>
  <c r="X12" i="1"/>
  <c r="X12" i="21" s="1"/>
  <c r="W12" i="1"/>
  <c r="W12" i="21" s="1"/>
  <c r="V12" i="1"/>
  <c r="V12" i="21" s="1"/>
  <c r="U12" i="1"/>
  <c r="U12" i="21" s="1"/>
  <c r="T12" i="1"/>
  <c r="T12" i="21" s="1"/>
  <c r="S12" i="1"/>
  <c r="S12" i="21" s="1"/>
  <c r="R12" i="1"/>
  <c r="R12" i="21" s="1"/>
  <c r="Q12" i="1"/>
  <c r="Q12" i="21" s="1"/>
  <c r="P12" i="1"/>
  <c r="P12" i="21" s="1"/>
  <c r="O12" i="1"/>
  <c r="O12" i="21" s="1"/>
  <c r="N12" i="1"/>
  <c r="N12" i="21" s="1"/>
  <c r="M12" i="1"/>
  <c r="M12" i="21" s="1"/>
  <c r="L12" i="1"/>
  <c r="L12" i="21" s="1"/>
  <c r="K12" i="1"/>
  <c r="K12" i="21" s="1"/>
  <c r="J12" i="1"/>
  <c r="J12" i="21" s="1"/>
  <c r="I12" i="1"/>
  <c r="I12" i="21" s="1"/>
  <c r="H12" i="21"/>
  <c r="G12" i="1"/>
  <c r="G12" i="21" s="1"/>
  <c r="F12" i="1"/>
  <c r="F12" i="21" s="1"/>
  <c r="E12" i="1"/>
  <c r="E12" i="21" s="1"/>
  <c r="D12" i="1"/>
  <c r="D12" i="21" s="1"/>
  <c r="C12" i="1"/>
  <c r="C12" i="21" s="1"/>
  <c r="B12" i="1"/>
  <c r="B12" i="21" s="1"/>
  <c r="Y11" i="1"/>
  <c r="Y11" i="21" s="1"/>
  <c r="X11" i="1"/>
  <c r="X11" i="21" s="1"/>
  <c r="W11" i="1"/>
  <c r="W11" i="21" s="1"/>
  <c r="V11" i="1"/>
  <c r="V11" i="21" s="1"/>
  <c r="U11" i="1"/>
  <c r="U11" i="21" s="1"/>
  <c r="T11" i="1"/>
  <c r="T11" i="21" s="1"/>
  <c r="S11" i="1"/>
  <c r="S11" i="21" s="1"/>
  <c r="R11" i="1"/>
  <c r="R11" i="21" s="1"/>
  <c r="Q11" i="1"/>
  <c r="Q11" i="21" s="1"/>
  <c r="P11" i="1"/>
  <c r="P11" i="21" s="1"/>
  <c r="O11" i="1"/>
  <c r="O11" i="21" s="1"/>
  <c r="N11" i="1"/>
  <c r="N11" i="21" s="1"/>
  <c r="M11" i="1"/>
  <c r="M11" i="21" s="1"/>
  <c r="L11" i="1"/>
  <c r="L11" i="21" s="1"/>
  <c r="K11" i="1"/>
  <c r="K11" i="21" s="1"/>
  <c r="J11" i="1"/>
  <c r="J11" i="21" s="1"/>
  <c r="I11" i="1"/>
  <c r="I11" i="21" s="1"/>
  <c r="H11" i="1"/>
  <c r="H11" i="21" s="1"/>
  <c r="G11" i="1"/>
  <c r="G11" i="21" s="1"/>
  <c r="F11" i="1"/>
  <c r="F11" i="21" s="1"/>
  <c r="E11" i="1"/>
  <c r="E11" i="21" s="1"/>
  <c r="D11" i="1"/>
  <c r="D11" i="21" s="1"/>
  <c r="C11" i="21"/>
  <c r="B11" i="21"/>
  <c r="Y10" i="1"/>
  <c r="X10" i="1"/>
  <c r="X10" i="21" s="1"/>
  <c r="W10" i="1"/>
  <c r="W10" i="21" s="1"/>
  <c r="V10" i="1"/>
  <c r="U10" i="1"/>
  <c r="T10" i="1"/>
  <c r="T10" i="21" s="1"/>
  <c r="S10" i="1"/>
  <c r="S10" i="21" s="1"/>
  <c r="R10" i="1"/>
  <c r="Q10" i="1"/>
  <c r="Q10" i="21" s="1"/>
  <c r="P10" i="1"/>
  <c r="P10" i="21" s="1"/>
  <c r="O10" i="1"/>
  <c r="O10" i="21" s="1"/>
  <c r="N10" i="1"/>
  <c r="N10" i="21" s="1"/>
  <c r="M10" i="1"/>
  <c r="M10" i="21" s="1"/>
  <c r="L10" i="1"/>
  <c r="L10" i="21" s="1"/>
  <c r="K10" i="1"/>
  <c r="K10" i="21" s="1"/>
  <c r="J10" i="1"/>
  <c r="I10" i="1"/>
  <c r="I10" i="21" s="1"/>
  <c r="H10" i="1"/>
  <c r="H10" i="21" s="1"/>
  <c r="G10" i="1"/>
  <c r="G10" i="21" s="1"/>
  <c r="F10" i="1"/>
  <c r="F10" i="21" s="1"/>
  <c r="E10" i="1"/>
  <c r="E10" i="21" s="1"/>
  <c r="D10" i="1"/>
  <c r="D10" i="21" s="1"/>
  <c r="C10" i="1"/>
  <c r="C10" i="21" s="1"/>
  <c r="B10" i="1"/>
  <c r="Y7" i="1"/>
  <c r="W7" i="1"/>
  <c r="U7" i="1"/>
  <c r="S7" i="21"/>
  <c r="Q7" i="1"/>
  <c r="O7" i="1"/>
  <c r="M7" i="1"/>
  <c r="K7" i="1"/>
  <c r="I7" i="1"/>
  <c r="G7" i="1"/>
  <c r="E7" i="1"/>
  <c r="C7" i="1"/>
  <c r="Y4" i="1"/>
  <c r="Y4" i="21" s="1"/>
  <c r="W4" i="1"/>
  <c r="U4" i="1"/>
  <c r="U4" i="21" s="1"/>
  <c r="S4" i="1"/>
  <c r="S4" i="21" s="1"/>
  <c r="Q4" i="1"/>
  <c r="Q4" i="21" s="1"/>
  <c r="O4" i="1"/>
  <c r="M4" i="1"/>
  <c r="M4" i="21" s="1"/>
  <c r="K4" i="1"/>
  <c r="K4" i="21" s="1"/>
  <c r="I4" i="1"/>
  <c r="I4" i="21" s="1"/>
  <c r="G4" i="1"/>
  <c r="G4" i="21" s="1"/>
  <c r="E4" i="1"/>
  <c r="E4" i="21" s="1"/>
  <c r="C4" i="1"/>
  <c r="C4" i="21" s="1"/>
  <c r="Y3" i="1"/>
  <c r="W3" i="1"/>
  <c r="U3" i="1"/>
  <c r="U3" i="21" s="1"/>
  <c r="S3" i="1"/>
  <c r="Q3" i="1"/>
  <c r="O3" i="1"/>
  <c r="O3" i="21" s="1"/>
  <c r="M3" i="1"/>
  <c r="K3" i="1"/>
  <c r="I3" i="1"/>
  <c r="G3" i="1"/>
  <c r="G3" i="21" s="1"/>
  <c r="E3" i="1"/>
  <c r="C3" i="1"/>
  <c r="X3" i="1"/>
  <c r="X3" i="21" s="1"/>
  <c r="V3" i="1"/>
  <c r="V3" i="21" s="1"/>
  <c r="T3" i="1"/>
  <c r="T3" i="21" s="1"/>
  <c r="R3" i="1"/>
  <c r="R3" i="21" s="1"/>
  <c r="P3" i="1"/>
  <c r="P3" i="21" s="1"/>
  <c r="N3" i="1"/>
  <c r="N3" i="21" s="1"/>
  <c r="L3" i="1"/>
  <c r="L3" i="21" s="1"/>
  <c r="J3" i="21"/>
  <c r="H3" i="1"/>
  <c r="H3" i="21" s="1"/>
  <c r="F3" i="1"/>
  <c r="F3" i="21" s="1"/>
  <c r="D3" i="1"/>
  <c r="D3" i="21" s="1"/>
  <c r="B3" i="1"/>
  <c r="B3" i="21" s="1"/>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Y22" i="20"/>
  <c r="X22" i="20"/>
  <c r="W22" i="20"/>
  <c r="V22" i="20"/>
  <c r="U22" i="20"/>
  <c r="T22" i="20"/>
  <c r="S22" i="20"/>
  <c r="R22" i="20"/>
  <c r="Q22" i="20"/>
  <c r="P22" i="20"/>
  <c r="O22" i="20"/>
  <c r="N22" i="20"/>
  <c r="M22" i="20"/>
  <c r="L22" i="20"/>
  <c r="K22" i="20"/>
  <c r="J22" i="20"/>
  <c r="I22" i="20"/>
  <c r="H22" i="20"/>
  <c r="G22" i="20"/>
  <c r="F22" i="20"/>
  <c r="E22" i="20"/>
  <c r="D22" i="20"/>
  <c r="C22" i="20"/>
  <c r="B22" i="20"/>
  <c r="AA19" i="20"/>
  <c r="AA22" i="20" s="1"/>
  <c r="Z19" i="20"/>
  <c r="Z22" i="20" s="1"/>
  <c r="Y14" i="20"/>
  <c r="X14" i="20"/>
  <c r="W14" i="20"/>
  <c r="V14" i="20"/>
  <c r="U14" i="20"/>
  <c r="T14" i="20"/>
  <c r="S14" i="20"/>
  <c r="R14" i="20"/>
  <c r="Q14" i="20"/>
  <c r="P14" i="20"/>
  <c r="O14" i="20"/>
  <c r="N14" i="20"/>
  <c r="M14" i="20"/>
  <c r="L14" i="20"/>
  <c r="K14" i="20"/>
  <c r="J14" i="20"/>
  <c r="I14" i="20"/>
  <c r="H14" i="20"/>
  <c r="G14" i="20"/>
  <c r="F14" i="20"/>
  <c r="E14" i="20"/>
  <c r="D14" i="20"/>
  <c r="C14" i="20"/>
  <c r="B14" i="20"/>
  <c r="AA13" i="20"/>
  <c r="Z13" i="20"/>
  <c r="AA12" i="20"/>
  <c r="Z12" i="20"/>
  <c r="AA11" i="20"/>
  <c r="Z11" i="20"/>
  <c r="AA10" i="20"/>
  <c r="Z10" i="20"/>
  <c r="AA7" i="20"/>
  <c r="AA4" i="20"/>
  <c r="Z3" i="20"/>
  <c r="R14" i="1" l="1"/>
  <c r="M5" i="1"/>
  <c r="J14" i="1"/>
  <c r="K5" i="1"/>
  <c r="I5" i="1"/>
  <c r="G29" i="3"/>
  <c r="G40" i="3" s="1"/>
  <c r="C29" i="3"/>
  <c r="E5" i="1"/>
  <c r="C5" i="1"/>
  <c r="E29" i="20"/>
  <c r="E40" i="20" s="1"/>
  <c r="I29" i="20"/>
  <c r="I40" i="20" s="1"/>
  <c r="M29" i="20"/>
  <c r="M40" i="20" s="1"/>
  <c r="Q29" i="20"/>
  <c r="Q40" i="20" s="1"/>
  <c r="U29" i="20"/>
  <c r="U40" i="20" s="1"/>
  <c r="D29" i="20"/>
  <c r="H29" i="20"/>
  <c r="L29" i="20"/>
  <c r="P29" i="20"/>
  <c r="T29" i="20"/>
  <c r="F29" i="20"/>
  <c r="J29" i="20"/>
  <c r="N29" i="20"/>
  <c r="R29" i="20"/>
  <c r="G29" i="20"/>
  <c r="G40" i="20" s="1"/>
  <c r="K29" i="20"/>
  <c r="K40" i="20" s="1"/>
  <c r="O29" i="20"/>
  <c r="O40" i="20" s="1"/>
  <c r="S29" i="20"/>
  <c r="S40" i="20" s="1"/>
  <c r="U40" i="11"/>
  <c r="E40" i="3"/>
  <c r="I40" i="3"/>
  <c r="C40" i="3"/>
  <c r="Y29" i="20"/>
  <c r="Y40" i="20" s="1"/>
  <c r="X29" i="20"/>
  <c r="Y36" i="21"/>
  <c r="W27" i="1"/>
  <c r="V27" i="1"/>
  <c r="W29" i="20"/>
  <c r="W40" i="20" s="1"/>
  <c r="V29" i="20"/>
  <c r="V14" i="1"/>
  <c r="W4" i="21"/>
  <c r="AA4" i="1"/>
  <c r="AA3" i="1"/>
  <c r="C29" i="20"/>
  <c r="C40" i="20" s="1"/>
  <c r="C27" i="1"/>
  <c r="G27" i="1"/>
  <c r="S27" i="1"/>
  <c r="E29" i="16"/>
  <c r="E40" i="16" s="1"/>
  <c r="I29" i="16"/>
  <c r="I40" i="16" s="1"/>
  <c r="M29" i="16"/>
  <c r="M40" i="16" s="1"/>
  <c r="Q29" i="16"/>
  <c r="Q40" i="16" s="1"/>
  <c r="Z27" i="15"/>
  <c r="Z27" i="13"/>
  <c r="Z27" i="18"/>
  <c r="Z27" i="9"/>
  <c r="Z27" i="7"/>
  <c r="Z27" i="5"/>
  <c r="Z27" i="2"/>
  <c r="U29" i="16"/>
  <c r="U40" i="16" s="1"/>
  <c r="Y29" i="16"/>
  <c r="Y40" i="16" s="1"/>
  <c r="AA27" i="16"/>
  <c r="C29" i="15"/>
  <c r="C40" i="15" s="1"/>
  <c r="G29" i="15"/>
  <c r="G40" i="15" s="1"/>
  <c r="K29" i="15"/>
  <c r="K40" i="15" s="1"/>
  <c r="O29" i="15"/>
  <c r="O40" i="15" s="1"/>
  <c r="S29" i="15"/>
  <c r="S40" i="15" s="1"/>
  <c r="W29" i="15"/>
  <c r="W40" i="15" s="1"/>
  <c r="E29" i="14"/>
  <c r="E40" i="14" s="1"/>
  <c r="I29" i="14"/>
  <c r="I40" i="14" s="1"/>
  <c r="M29" i="14"/>
  <c r="M40" i="14" s="1"/>
  <c r="Q29" i="14"/>
  <c r="Q40" i="14" s="1"/>
  <c r="U29" i="14"/>
  <c r="U40" i="14" s="1"/>
  <c r="Y29" i="14"/>
  <c r="Y40" i="14" s="1"/>
  <c r="AA27" i="14"/>
  <c r="C29" i="13"/>
  <c r="C40" i="13" s="1"/>
  <c r="G29" i="13"/>
  <c r="G40" i="13" s="1"/>
  <c r="K29" i="13"/>
  <c r="K40" i="13" s="1"/>
  <c r="O29" i="13"/>
  <c r="O40" i="13" s="1"/>
  <c r="S29" i="13"/>
  <c r="S40" i="13" s="1"/>
  <c r="W29" i="13"/>
  <c r="W40" i="13" s="1"/>
  <c r="E29" i="12"/>
  <c r="E40" i="12" s="1"/>
  <c r="I29" i="12"/>
  <c r="I40" i="12" s="1"/>
  <c r="M29" i="12"/>
  <c r="M40" i="12" s="1"/>
  <c r="Q29" i="12"/>
  <c r="Q40" i="12" s="1"/>
  <c r="U29" i="12"/>
  <c r="U40" i="12" s="1"/>
  <c r="Y29" i="12"/>
  <c r="Y40" i="12" s="1"/>
  <c r="AA27" i="12"/>
  <c r="C29" i="18"/>
  <c r="C40" i="18" s="1"/>
  <c r="G29" i="18"/>
  <c r="G40" i="18" s="1"/>
  <c r="K29" i="18"/>
  <c r="K40" i="18" s="1"/>
  <c r="O29" i="18"/>
  <c r="O40" i="18" s="1"/>
  <c r="S29" i="18"/>
  <c r="S40" i="18" s="1"/>
  <c r="W29" i="18"/>
  <c r="W40" i="18" s="1"/>
  <c r="E29" i="10"/>
  <c r="E40" i="10" s="1"/>
  <c r="I29" i="10"/>
  <c r="I40" i="10" s="1"/>
  <c r="M29" i="10"/>
  <c r="M40" i="10" s="1"/>
  <c r="Q29" i="10"/>
  <c r="Q40" i="10" s="1"/>
  <c r="U29" i="10"/>
  <c r="U40" i="10" s="1"/>
  <c r="Y29" i="10"/>
  <c r="Y40" i="10" s="1"/>
  <c r="AA27" i="10"/>
  <c r="C29" i="9"/>
  <c r="C40" i="9" s="1"/>
  <c r="G29" i="9"/>
  <c r="G40" i="9" s="1"/>
  <c r="K29" i="9"/>
  <c r="K40" i="9" s="1"/>
  <c r="O29" i="9"/>
  <c r="O40" i="9" s="1"/>
  <c r="S29" i="9"/>
  <c r="S40" i="9" s="1"/>
  <c r="W29" i="9"/>
  <c r="W40" i="9" s="1"/>
  <c r="E29" i="8"/>
  <c r="E40" i="8" s="1"/>
  <c r="I29" i="8"/>
  <c r="I40" i="8" s="1"/>
  <c r="M29" i="8"/>
  <c r="M40" i="8" s="1"/>
  <c r="Q29" i="8"/>
  <c r="Q40" i="8" s="1"/>
  <c r="U29" i="8"/>
  <c r="U40" i="8" s="1"/>
  <c r="Y29" i="8"/>
  <c r="Y40" i="8" s="1"/>
  <c r="AA27" i="8"/>
  <c r="C29" i="7"/>
  <c r="C40" i="7" s="1"/>
  <c r="G29" i="7"/>
  <c r="G40" i="7" s="1"/>
  <c r="K29" i="7"/>
  <c r="K40" i="7" s="1"/>
  <c r="O29" i="7"/>
  <c r="O40" i="7" s="1"/>
  <c r="S29" i="7"/>
  <c r="S40" i="7" s="1"/>
  <c r="W29" i="7"/>
  <c r="W40" i="7" s="1"/>
  <c r="E29" i="6"/>
  <c r="E40" i="6" s="1"/>
  <c r="I29" i="6"/>
  <c r="I40" i="6" s="1"/>
  <c r="M29" i="6"/>
  <c r="M40" i="6" s="1"/>
  <c r="Q29" i="6"/>
  <c r="Q40" i="6" s="1"/>
  <c r="Y29" i="6"/>
  <c r="Y40" i="6" s="1"/>
  <c r="C29" i="5"/>
  <c r="C40" i="5" s="1"/>
  <c r="G29" i="5"/>
  <c r="G40" i="5" s="1"/>
  <c r="K29" i="5"/>
  <c r="K40" i="5" s="1"/>
  <c r="O29" i="5"/>
  <c r="O40" i="5" s="1"/>
  <c r="S29" i="5"/>
  <c r="S40" i="5" s="1"/>
  <c r="W29" i="5"/>
  <c r="W40" i="5" s="1"/>
  <c r="E29" i="4"/>
  <c r="E40" i="4" s="1"/>
  <c r="I29" i="4"/>
  <c r="I40" i="4" s="1"/>
  <c r="M29" i="4"/>
  <c r="M40" i="4" s="1"/>
  <c r="Q29" i="4"/>
  <c r="Q40" i="4" s="1"/>
  <c r="U29" i="4"/>
  <c r="U40" i="4" s="1"/>
  <c r="Y29" i="4"/>
  <c r="Y40" i="4" s="1"/>
  <c r="AA27" i="4"/>
  <c r="C29" i="2"/>
  <c r="C40" i="2" s="1"/>
  <c r="G29" i="2"/>
  <c r="G40" i="2" s="1"/>
  <c r="K29" i="2"/>
  <c r="K40" i="2" s="1"/>
  <c r="O29" i="2"/>
  <c r="O40" i="2" s="1"/>
  <c r="S29" i="2"/>
  <c r="S40" i="2" s="1"/>
  <c r="W29" i="2"/>
  <c r="W40" i="2" s="1"/>
  <c r="O7" i="21"/>
  <c r="I7" i="21"/>
  <c r="Q7" i="21"/>
  <c r="Y7" i="21"/>
  <c r="C29" i="16"/>
  <c r="C40" i="16" s="1"/>
  <c r="G29" i="16"/>
  <c r="G40" i="16" s="1"/>
  <c r="K29" i="16"/>
  <c r="K40" i="16" s="1"/>
  <c r="O29" i="16"/>
  <c r="O40" i="16" s="1"/>
  <c r="S29" i="16"/>
  <c r="S40" i="16" s="1"/>
  <c r="W29" i="16"/>
  <c r="W40" i="16" s="1"/>
  <c r="E29" i="15"/>
  <c r="E40" i="15" s="1"/>
  <c r="I29" i="15"/>
  <c r="I40" i="15" s="1"/>
  <c r="M29" i="15"/>
  <c r="M40" i="15" s="1"/>
  <c r="Q29" i="15"/>
  <c r="Q40" i="15" s="1"/>
  <c r="U29" i="15"/>
  <c r="U40" i="15" s="1"/>
  <c r="Y29" i="15"/>
  <c r="Y40" i="15" s="1"/>
  <c r="AA27" i="15"/>
  <c r="C29" i="14"/>
  <c r="C40" i="14" s="1"/>
  <c r="G29" i="14"/>
  <c r="G40" i="14" s="1"/>
  <c r="K29" i="14"/>
  <c r="K40" i="14" s="1"/>
  <c r="O29" i="14"/>
  <c r="O40" i="14" s="1"/>
  <c r="S29" i="14"/>
  <c r="S40" i="14" s="1"/>
  <c r="W29" i="14"/>
  <c r="W40" i="14" s="1"/>
  <c r="E29" i="13"/>
  <c r="E40" i="13" s="1"/>
  <c r="I29" i="13"/>
  <c r="I40" i="13" s="1"/>
  <c r="M29" i="13"/>
  <c r="M40" i="13" s="1"/>
  <c r="Q29" i="13"/>
  <c r="Q40" i="13" s="1"/>
  <c r="U29" i="13"/>
  <c r="U40" i="13" s="1"/>
  <c r="Y29" i="13"/>
  <c r="Y40" i="13" s="1"/>
  <c r="AA27" i="13"/>
  <c r="C29" i="12"/>
  <c r="C40" i="12" s="1"/>
  <c r="G29" i="12"/>
  <c r="G40" i="12" s="1"/>
  <c r="K29" i="12"/>
  <c r="K40" i="12" s="1"/>
  <c r="O29" i="12"/>
  <c r="O40" i="12" s="1"/>
  <c r="S29" i="12"/>
  <c r="S40" i="12" s="1"/>
  <c r="W29" i="12"/>
  <c r="W40" i="12" s="1"/>
  <c r="E29" i="18"/>
  <c r="E40" i="18" s="1"/>
  <c r="I29" i="18"/>
  <c r="I40" i="18" s="1"/>
  <c r="M29" i="18"/>
  <c r="M40" i="18" s="1"/>
  <c r="Q29" i="18"/>
  <c r="Q40" i="18" s="1"/>
  <c r="U29" i="18"/>
  <c r="U40" i="18" s="1"/>
  <c r="Y29" i="18"/>
  <c r="Y40" i="18" s="1"/>
  <c r="AA27" i="18"/>
  <c r="C29" i="11"/>
  <c r="C40" i="11" s="1"/>
  <c r="G29" i="11"/>
  <c r="G40" i="11" s="1"/>
  <c r="K29" i="11"/>
  <c r="K40" i="11" s="1"/>
  <c r="O29" i="11"/>
  <c r="O40" i="11" s="1"/>
  <c r="S29" i="11"/>
  <c r="S40" i="11" s="1"/>
  <c r="W29" i="11"/>
  <c r="W40" i="11" s="1"/>
  <c r="C29" i="10"/>
  <c r="C40" i="10" s="1"/>
  <c r="G29" i="10"/>
  <c r="G40" i="10" s="1"/>
  <c r="K29" i="10"/>
  <c r="K40" i="10" s="1"/>
  <c r="O29" i="10"/>
  <c r="O40" i="10" s="1"/>
  <c r="S29" i="10"/>
  <c r="S40" i="10" s="1"/>
  <c r="W29" i="10"/>
  <c r="W40" i="10" s="1"/>
  <c r="E29" i="9"/>
  <c r="E40" i="9" s="1"/>
  <c r="I29" i="9"/>
  <c r="I40" i="9" s="1"/>
  <c r="M29" i="9"/>
  <c r="M40" i="9" s="1"/>
  <c r="Q29" i="9"/>
  <c r="Q40" i="9" s="1"/>
  <c r="U29" i="9"/>
  <c r="U40" i="9" s="1"/>
  <c r="Y29" i="9"/>
  <c r="Y40" i="9" s="1"/>
  <c r="AA27" i="9"/>
  <c r="C29" i="8"/>
  <c r="C40" i="8" s="1"/>
  <c r="G29" i="8"/>
  <c r="G40" i="8" s="1"/>
  <c r="K29" i="8"/>
  <c r="K40" i="8" s="1"/>
  <c r="O29" i="8"/>
  <c r="O40" i="8" s="1"/>
  <c r="S29" i="8"/>
  <c r="S40" i="8" s="1"/>
  <c r="W29" i="8"/>
  <c r="W40" i="8" s="1"/>
  <c r="E29" i="7"/>
  <c r="E40" i="7" s="1"/>
  <c r="I29" i="7"/>
  <c r="I40" i="7" s="1"/>
  <c r="M29" i="7"/>
  <c r="M40" i="7" s="1"/>
  <c r="Q29" i="7"/>
  <c r="Q40" i="7" s="1"/>
  <c r="U29" i="7"/>
  <c r="U40" i="7" s="1"/>
  <c r="Y29" i="7"/>
  <c r="Y40" i="7" s="1"/>
  <c r="AA27" i="7"/>
  <c r="C29" i="6"/>
  <c r="C40" i="6" s="1"/>
  <c r="G29" i="6"/>
  <c r="G40" i="6" s="1"/>
  <c r="K29" i="6"/>
  <c r="K40" i="6" s="1"/>
  <c r="O29" i="6"/>
  <c r="O40" i="6" s="1"/>
  <c r="S29" i="6"/>
  <c r="S40" i="6" s="1"/>
  <c r="W29" i="6"/>
  <c r="W40" i="6" s="1"/>
  <c r="E29" i="5"/>
  <c r="E40" i="5" s="1"/>
  <c r="I29" i="5"/>
  <c r="I40" i="5" s="1"/>
  <c r="M29" i="5"/>
  <c r="M40" i="5" s="1"/>
  <c r="Q29" i="5"/>
  <c r="Q40" i="5" s="1"/>
  <c r="U29" i="5"/>
  <c r="U40" i="5" s="1"/>
  <c r="Y29" i="5"/>
  <c r="Y40" i="5" s="1"/>
  <c r="AA27" i="5"/>
  <c r="C29" i="4"/>
  <c r="C40" i="4" s="1"/>
  <c r="G29" i="4"/>
  <c r="G40" i="4" s="1"/>
  <c r="K29" i="4"/>
  <c r="K40" i="4" s="1"/>
  <c r="O29" i="4"/>
  <c r="O40" i="4" s="1"/>
  <c r="S29" i="4"/>
  <c r="S40" i="4" s="1"/>
  <c r="W29" i="4"/>
  <c r="W40" i="4" s="1"/>
  <c r="E29" i="2"/>
  <c r="E40" i="2" s="1"/>
  <c r="I29" i="2"/>
  <c r="I40" i="2" s="1"/>
  <c r="M29" i="2"/>
  <c r="M40" i="2" s="1"/>
  <c r="Q29" i="2"/>
  <c r="Q40" i="2" s="1"/>
  <c r="U29" i="2"/>
  <c r="U40" i="2" s="1"/>
  <c r="Y29" i="2"/>
  <c r="Y40" i="2" s="1"/>
  <c r="AA27" i="2"/>
  <c r="AA27" i="3"/>
  <c r="G7" i="21"/>
  <c r="B29" i="20"/>
  <c r="C7" i="21"/>
  <c r="K7" i="21"/>
  <c r="B27" i="1"/>
  <c r="F27" i="1"/>
  <c r="J27" i="1"/>
  <c r="N27" i="1"/>
  <c r="R27" i="1"/>
  <c r="Z27" i="16"/>
  <c r="Z27" i="14"/>
  <c r="Z27" i="12"/>
  <c r="Z27" i="10"/>
  <c r="Z27" i="8"/>
  <c r="Z27" i="4"/>
  <c r="W7" i="21"/>
  <c r="AA5" i="20"/>
  <c r="E7" i="21"/>
  <c r="M7" i="21"/>
  <c r="U7" i="21"/>
  <c r="E29" i="11"/>
  <c r="E40" i="11" s="1"/>
  <c r="I29" i="11"/>
  <c r="I40" i="11" s="1"/>
  <c r="M29" i="11"/>
  <c r="M40" i="11" s="1"/>
  <c r="Q29" i="11"/>
  <c r="Q40" i="11" s="1"/>
  <c r="Y29" i="11"/>
  <c r="Y40" i="11" s="1"/>
  <c r="U29" i="6"/>
  <c r="U40" i="6" s="1"/>
  <c r="AA27" i="6"/>
  <c r="Z27" i="6"/>
  <c r="E25" i="21"/>
  <c r="E27" i="1"/>
  <c r="I25" i="21"/>
  <c r="I27" i="21" s="1"/>
  <c r="I27" i="1"/>
  <c r="M25" i="21"/>
  <c r="M27" i="21" s="1"/>
  <c r="M27" i="1"/>
  <c r="Q25" i="21"/>
  <c r="Q27" i="1"/>
  <c r="U25" i="21"/>
  <c r="U27" i="21" s="1"/>
  <c r="U27" i="1"/>
  <c r="Y25" i="21"/>
  <c r="Y27" i="1"/>
  <c r="K25" i="21"/>
  <c r="K27" i="21" s="1"/>
  <c r="K27" i="1"/>
  <c r="O25" i="21"/>
  <c r="O27" i="21" s="1"/>
  <c r="O27" i="1"/>
  <c r="D25" i="21"/>
  <c r="D27" i="1"/>
  <c r="H25" i="21"/>
  <c r="H27" i="21" s="1"/>
  <c r="H27" i="1"/>
  <c r="L25" i="21"/>
  <c r="L27" i="21" s="1"/>
  <c r="L27" i="1"/>
  <c r="P25" i="21"/>
  <c r="P27" i="21" s="1"/>
  <c r="P27" i="1"/>
  <c r="T25" i="21"/>
  <c r="T27" i="21" s="1"/>
  <c r="T27" i="1"/>
  <c r="X25" i="21"/>
  <c r="X27" i="21" s="1"/>
  <c r="X27" i="1"/>
  <c r="Y5" i="1"/>
  <c r="Q5" i="1"/>
  <c r="W5" i="1"/>
  <c r="R22" i="1"/>
  <c r="S5" i="1"/>
  <c r="AA5" i="6"/>
  <c r="B25" i="21"/>
  <c r="B27" i="21" s="1"/>
  <c r="V25" i="21"/>
  <c r="V27" i="21" s="1"/>
  <c r="Z22" i="16"/>
  <c r="W3" i="21"/>
  <c r="Z22" i="9"/>
  <c r="G5" i="1"/>
  <c r="AA19" i="1"/>
  <c r="Z17" i="1"/>
  <c r="Z18" i="1"/>
  <c r="AA5" i="12"/>
  <c r="AA22" i="9"/>
  <c r="AA22" i="8"/>
  <c r="AA36" i="8"/>
  <c r="Z36" i="4"/>
  <c r="Z19" i="1"/>
  <c r="Z14" i="12"/>
  <c r="E19" i="21"/>
  <c r="E22" i="21" s="1"/>
  <c r="K3" i="21"/>
  <c r="K5" i="21" s="1"/>
  <c r="J10" i="21"/>
  <c r="J14" i="21" s="1"/>
  <c r="S3" i="21"/>
  <c r="S5" i="21" s="1"/>
  <c r="I36" i="21"/>
  <c r="C3" i="21"/>
  <c r="C5" i="21" s="1"/>
  <c r="B14" i="1"/>
  <c r="B10" i="21"/>
  <c r="B14" i="21" s="1"/>
  <c r="U36" i="21"/>
  <c r="AA22" i="12"/>
  <c r="AA36" i="12"/>
  <c r="R10" i="21"/>
  <c r="R14" i="21" s="1"/>
  <c r="M3" i="21"/>
  <c r="M5" i="21" s="1"/>
  <c r="V10" i="21"/>
  <c r="V14" i="21" s="1"/>
  <c r="B18" i="21"/>
  <c r="Z18" i="21" s="1"/>
  <c r="B19" i="21"/>
  <c r="Z19" i="21" s="1"/>
  <c r="AA5" i="14"/>
  <c r="AA5" i="10"/>
  <c r="AA22" i="6"/>
  <c r="AA36" i="6"/>
  <c r="AA36" i="4"/>
  <c r="AA22" i="2"/>
  <c r="G22" i="1"/>
  <c r="K22" i="1"/>
  <c r="O22" i="1"/>
  <c r="AA5" i="11"/>
  <c r="Z14" i="6"/>
  <c r="U5" i="21"/>
  <c r="AA21" i="21"/>
  <c r="D26" i="21"/>
  <c r="U5" i="1"/>
  <c r="AA25" i="1"/>
  <c r="AA5" i="15"/>
  <c r="K17" i="21"/>
  <c r="K22" i="21" s="1"/>
  <c r="R25" i="21"/>
  <c r="R27" i="21" s="1"/>
  <c r="AA11" i="1"/>
  <c r="M36" i="1"/>
  <c r="E3" i="21"/>
  <c r="E5" i="21" s="1"/>
  <c r="G17" i="21"/>
  <c r="G22" i="21" s="1"/>
  <c r="F25" i="21"/>
  <c r="F27" i="21" s="1"/>
  <c r="Q36" i="21"/>
  <c r="Z32" i="1"/>
  <c r="Z33" i="1"/>
  <c r="AA5" i="3"/>
  <c r="N36" i="1"/>
  <c r="AA14" i="15"/>
  <c r="AA22" i="15"/>
  <c r="AA14" i="14"/>
  <c r="AA22" i="14"/>
  <c r="AA36" i="13"/>
  <c r="Z22" i="18"/>
  <c r="Z36" i="18"/>
  <c r="Z36" i="11"/>
  <c r="AA14" i="7"/>
  <c r="AA36" i="7"/>
  <c r="Z14" i="5"/>
  <c r="Z22" i="5"/>
  <c r="Z22" i="2"/>
  <c r="Z36" i="3"/>
  <c r="AA5" i="16"/>
  <c r="AA14" i="16"/>
  <c r="AA36" i="16"/>
  <c r="Z14" i="15"/>
  <c r="Z14" i="13"/>
  <c r="AA22" i="18"/>
  <c r="AA36" i="18"/>
  <c r="AA14" i="11"/>
  <c r="AA36" i="11"/>
  <c r="AA14" i="9"/>
  <c r="Z22" i="8"/>
  <c r="Z14" i="7"/>
  <c r="Z22" i="7"/>
  <c r="AA22" i="5"/>
  <c r="AA36" i="3"/>
  <c r="G14" i="21"/>
  <c r="W14" i="21"/>
  <c r="F22" i="1"/>
  <c r="AA32" i="1"/>
  <c r="C32" i="21"/>
  <c r="K36" i="1"/>
  <c r="K32" i="21"/>
  <c r="K36" i="21" s="1"/>
  <c r="C36" i="1"/>
  <c r="G36" i="1"/>
  <c r="AA36" i="15"/>
  <c r="C14" i="21"/>
  <c r="Z22" i="15"/>
  <c r="B17" i="21"/>
  <c r="R17" i="21"/>
  <c r="R22" i="21" s="1"/>
  <c r="M14" i="21"/>
  <c r="F14" i="21"/>
  <c r="K14" i="21"/>
  <c r="J25" i="21"/>
  <c r="J27" i="21" s="1"/>
  <c r="AA35" i="21"/>
  <c r="Z3" i="21"/>
  <c r="M22" i="1"/>
  <c r="F36" i="1"/>
  <c r="J36" i="1"/>
  <c r="R36" i="1"/>
  <c r="V36" i="1"/>
  <c r="AA33" i="1"/>
  <c r="J22" i="1"/>
  <c r="V22" i="1"/>
  <c r="O36" i="1"/>
  <c r="E36" i="21"/>
  <c r="N25" i="21"/>
  <c r="N27" i="21" s="1"/>
  <c r="E14" i="21"/>
  <c r="I14" i="21"/>
  <c r="Q14" i="21"/>
  <c r="G5" i="21"/>
  <c r="O5" i="1"/>
  <c r="C14" i="1"/>
  <c r="G14" i="1"/>
  <c r="K14" i="1"/>
  <c r="O14" i="1"/>
  <c r="S14" i="1"/>
  <c r="AA11" i="21"/>
  <c r="O14" i="21"/>
  <c r="Z12" i="21"/>
  <c r="AA21" i="1"/>
  <c r="Y36" i="1"/>
  <c r="Z14" i="16"/>
  <c r="Z14" i="14"/>
  <c r="Z22" i="14"/>
  <c r="Z22" i="13"/>
  <c r="Z36" i="13"/>
  <c r="Z22" i="12"/>
  <c r="Z36" i="12"/>
  <c r="AA5" i="18"/>
  <c r="AA14" i="18"/>
  <c r="Z11" i="1"/>
  <c r="AA18" i="1"/>
  <c r="C22" i="1"/>
  <c r="N22" i="1"/>
  <c r="AA35" i="1"/>
  <c r="AA22" i="16"/>
  <c r="AA22" i="13"/>
  <c r="AA14" i="12"/>
  <c r="Z14" i="18"/>
  <c r="AA22" i="7"/>
  <c r="AA22" i="11"/>
  <c r="AA22" i="10"/>
  <c r="AA36" i="9"/>
  <c r="AA5" i="8"/>
  <c r="AA14" i="8"/>
  <c r="AA5" i="7"/>
  <c r="Z22" i="6"/>
  <c r="AA14" i="5"/>
  <c r="Z36" i="5"/>
  <c r="AA5" i="4"/>
  <c r="AA14" i="4"/>
  <c r="AA22" i="4"/>
  <c r="Z14" i="2"/>
  <c r="AA36" i="2"/>
  <c r="AA14" i="3"/>
  <c r="AA22" i="3"/>
  <c r="Z22" i="11"/>
  <c r="Z22" i="10"/>
  <c r="Z14" i="9"/>
  <c r="Z36" i="9"/>
  <c r="Z14" i="8"/>
  <c r="AA14" i="6"/>
  <c r="AA5" i="5"/>
  <c r="AA36" i="5"/>
  <c r="Z14" i="4"/>
  <c r="Z22" i="4"/>
  <c r="AA14" i="2"/>
  <c r="Z36" i="2"/>
  <c r="Z14" i="3"/>
  <c r="Z22" i="3"/>
  <c r="I22" i="21"/>
  <c r="Q22" i="21"/>
  <c r="Y22" i="21"/>
  <c r="B36" i="21"/>
  <c r="F36" i="21"/>
  <c r="J36" i="21"/>
  <c r="R36" i="21"/>
  <c r="V36" i="21"/>
  <c r="AA12" i="21"/>
  <c r="F22" i="21"/>
  <c r="J22" i="21"/>
  <c r="V22" i="21"/>
  <c r="N14" i="21"/>
  <c r="S14" i="21"/>
  <c r="M22" i="21"/>
  <c r="D22" i="21"/>
  <c r="H22" i="21"/>
  <c r="L22" i="21"/>
  <c r="P22" i="21"/>
  <c r="T22" i="21"/>
  <c r="AA20" i="21"/>
  <c r="Z21" i="21"/>
  <c r="Z35" i="21"/>
  <c r="Z14" i="20"/>
  <c r="Z29" i="20" s="1"/>
  <c r="E14" i="1"/>
  <c r="M14" i="1"/>
  <c r="Z32" i="21"/>
  <c r="AA14" i="20"/>
  <c r="AA29" i="20" s="1"/>
  <c r="AA40" i="20" s="1"/>
  <c r="D14" i="1"/>
  <c r="H14" i="1"/>
  <c r="L14" i="1"/>
  <c r="P14" i="1"/>
  <c r="Z12" i="1"/>
  <c r="F14" i="1"/>
  <c r="N14" i="1"/>
  <c r="W14" i="1"/>
  <c r="Z20" i="1"/>
  <c r="I22" i="1"/>
  <c r="S22" i="1"/>
  <c r="Z26" i="1"/>
  <c r="Z34" i="1"/>
  <c r="I36" i="1"/>
  <c r="S36" i="1"/>
  <c r="D14" i="21"/>
  <c r="H14" i="21"/>
  <c r="L14" i="21"/>
  <c r="P14" i="21"/>
  <c r="T14" i="21"/>
  <c r="X14" i="21"/>
  <c r="Z11" i="21"/>
  <c r="W22" i="21"/>
  <c r="AA18" i="21"/>
  <c r="E26" i="21"/>
  <c r="Q26" i="21"/>
  <c r="Y26" i="21"/>
  <c r="G36" i="21"/>
  <c r="S36" i="21"/>
  <c r="W36" i="21"/>
  <c r="Z33" i="21"/>
  <c r="M34" i="21"/>
  <c r="M36" i="21" s="1"/>
  <c r="Z3" i="1"/>
  <c r="AA7" i="1"/>
  <c r="U14" i="1"/>
  <c r="Y14" i="1"/>
  <c r="AA12" i="1"/>
  <c r="I14" i="1"/>
  <c r="Q14" i="1"/>
  <c r="E22" i="1"/>
  <c r="Q22" i="1"/>
  <c r="U22" i="1"/>
  <c r="U17" i="21"/>
  <c r="AA20" i="1"/>
  <c r="B22" i="1"/>
  <c r="W22" i="1"/>
  <c r="AA26" i="1"/>
  <c r="D36" i="1"/>
  <c r="H36" i="1"/>
  <c r="L36" i="1"/>
  <c r="P36" i="1"/>
  <c r="T36" i="1"/>
  <c r="X36" i="1"/>
  <c r="AA34" i="1"/>
  <c r="B36" i="1"/>
  <c r="W36" i="1"/>
  <c r="Z36" i="16"/>
  <c r="I3" i="21"/>
  <c r="I5" i="21" s="1"/>
  <c r="Q3" i="21"/>
  <c r="Q5" i="21" s="1"/>
  <c r="Y3" i="21"/>
  <c r="Y5" i="21" s="1"/>
  <c r="O4" i="21"/>
  <c r="U10" i="21"/>
  <c r="U14" i="21" s="1"/>
  <c r="Y10" i="21"/>
  <c r="Y14" i="21" s="1"/>
  <c r="O22" i="21"/>
  <c r="S22" i="21"/>
  <c r="X22" i="21"/>
  <c r="C19" i="21"/>
  <c r="N20" i="21"/>
  <c r="N22" i="21" s="1"/>
  <c r="C25" i="21"/>
  <c r="C27" i="21" s="1"/>
  <c r="G25" i="21"/>
  <c r="G27" i="21" s="1"/>
  <c r="S25" i="21"/>
  <c r="S27" i="21" s="1"/>
  <c r="W25" i="21"/>
  <c r="W27" i="21" s="1"/>
  <c r="D36" i="21"/>
  <c r="H36" i="21"/>
  <c r="L36" i="21"/>
  <c r="P36" i="21"/>
  <c r="T36" i="21"/>
  <c r="X36" i="21"/>
  <c r="C33" i="21"/>
  <c r="O33" i="21"/>
  <c r="O36" i="21" s="1"/>
  <c r="N34" i="21"/>
  <c r="N36" i="21" s="1"/>
  <c r="Z10" i="1"/>
  <c r="AA17" i="1"/>
  <c r="Y22" i="1"/>
  <c r="E36" i="1"/>
  <c r="Q36" i="1"/>
  <c r="U36" i="1"/>
  <c r="Z36" i="14"/>
  <c r="AA14" i="13"/>
  <c r="AA10" i="1"/>
  <c r="T14" i="1"/>
  <c r="X14" i="1"/>
  <c r="D22" i="1"/>
  <c r="H22" i="1"/>
  <c r="L22" i="1"/>
  <c r="P22" i="1"/>
  <c r="T22" i="1"/>
  <c r="X22" i="1"/>
  <c r="Z21" i="1"/>
  <c r="Z35" i="1"/>
  <c r="Z36" i="15"/>
  <c r="AA36" i="14"/>
  <c r="AA5" i="13"/>
  <c r="Z14" i="11"/>
  <c r="Z14" i="10"/>
  <c r="Z36" i="10"/>
  <c r="Z25" i="1"/>
  <c r="AA14" i="10"/>
  <c r="AA29" i="10" s="1"/>
  <c r="AA36" i="10"/>
  <c r="AA5" i="9"/>
  <c r="Z36" i="8"/>
  <c r="Z36" i="7"/>
  <c r="Z36" i="6"/>
  <c r="Z27" i="3"/>
  <c r="AA5" i="2"/>
  <c r="K29" i="1" l="1"/>
  <c r="K40" i="1" s="1"/>
  <c r="AA5" i="1"/>
  <c r="AA40" i="10"/>
  <c r="Z27" i="1"/>
  <c r="W5" i="21"/>
  <c r="AA3" i="21"/>
  <c r="AA29" i="5"/>
  <c r="AA40" i="5" s="1"/>
  <c r="M29" i="1"/>
  <c r="M40" i="1" s="1"/>
  <c r="AA29" i="14"/>
  <c r="AA40" i="14" s="1"/>
  <c r="AA29" i="2"/>
  <c r="AA40" i="2" s="1"/>
  <c r="AA29" i="3"/>
  <c r="AA40" i="3" s="1"/>
  <c r="AA29" i="4"/>
  <c r="AA40" i="4" s="1"/>
  <c r="AA29" i="12"/>
  <c r="AA40" i="12" s="1"/>
  <c r="AA29" i="7"/>
  <c r="AA40" i="7" s="1"/>
  <c r="G29" i="1"/>
  <c r="G40" i="1" s="1"/>
  <c r="AA7" i="21"/>
  <c r="O29" i="21"/>
  <c r="O40" i="21" s="1"/>
  <c r="G29" i="21"/>
  <c r="G40" i="21" s="1"/>
  <c r="D27" i="21"/>
  <c r="E27" i="21"/>
  <c r="E29" i="21" s="1"/>
  <c r="E40" i="21" s="1"/>
  <c r="C29" i="1"/>
  <c r="C40" i="1" s="1"/>
  <c r="AA29" i="15"/>
  <c r="AA40" i="15" s="1"/>
  <c r="E29" i="1"/>
  <c r="E40" i="1" s="1"/>
  <c r="S29" i="1"/>
  <c r="S40" i="1" s="1"/>
  <c r="AA29" i="8"/>
  <c r="AA40" i="8" s="1"/>
  <c r="AA29" i="18"/>
  <c r="AA40" i="18" s="1"/>
  <c r="AA29" i="13"/>
  <c r="AA40" i="13" s="1"/>
  <c r="W29" i="1"/>
  <c r="W40" i="1" s="1"/>
  <c r="AA29" i="9"/>
  <c r="AA40" i="9" s="1"/>
  <c r="AA29" i="16"/>
  <c r="AA40" i="16" s="1"/>
  <c r="U29" i="1"/>
  <c r="U40" i="1" s="1"/>
  <c r="AA29" i="6"/>
  <c r="AA40" i="6" s="1"/>
  <c r="W29" i="21"/>
  <c r="W40" i="21" s="1"/>
  <c r="M29" i="21"/>
  <c r="M40" i="21" s="1"/>
  <c r="K29" i="21"/>
  <c r="K40" i="21" s="1"/>
  <c r="I29" i="1"/>
  <c r="I40" i="1" s="1"/>
  <c r="O29" i="1"/>
  <c r="O40" i="1" s="1"/>
  <c r="Y27" i="21"/>
  <c r="Y29" i="21" s="1"/>
  <c r="Y40" i="21" s="1"/>
  <c r="Q27" i="21"/>
  <c r="Q29" i="21" s="1"/>
  <c r="Q40" i="21" s="1"/>
  <c r="Y29" i="1"/>
  <c r="Y40" i="1" s="1"/>
  <c r="S29" i="21"/>
  <c r="S40" i="21" s="1"/>
  <c r="Q29" i="1"/>
  <c r="Q40" i="1" s="1"/>
  <c r="I29" i="21"/>
  <c r="I40" i="21" s="1"/>
  <c r="AA29" i="11"/>
  <c r="AA40" i="11" s="1"/>
  <c r="O5" i="21"/>
  <c r="AA19" i="21"/>
  <c r="B22" i="21"/>
  <c r="Z10" i="21"/>
  <c r="Z14" i="21" s="1"/>
  <c r="AA32" i="21"/>
  <c r="AA36" i="1"/>
  <c r="Z34" i="21"/>
  <c r="Z36" i="21" s="1"/>
  <c r="Z26" i="21"/>
  <c r="Z14" i="1"/>
  <c r="AA33" i="21"/>
  <c r="Z36" i="1"/>
  <c r="Z22" i="1"/>
  <c r="Z17" i="21"/>
  <c r="Z25" i="21"/>
  <c r="AA26" i="21"/>
  <c r="Z20" i="21"/>
  <c r="C36" i="21"/>
  <c r="U22" i="21"/>
  <c r="U29" i="21" s="1"/>
  <c r="U40" i="21" s="1"/>
  <c r="AA17" i="21"/>
  <c r="AA34" i="21"/>
  <c r="AA25" i="21"/>
  <c r="C22" i="21"/>
  <c r="C29" i="21" s="1"/>
  <c r="AA10" i="21"/>
  <c r="AA14" i="1"/>
  <c r="AA22" i="1"/>
  <c r="AA4" i="21"/>
  <c r="C40" i="21" l="1"/>
  <c r="AA27" i="21"/>
  <c r="Z27" i="21"/>
  <c r="AA29" i="1"/>
  <c r="AA40" i="1" s="1"/>
  <c r="AA5" i="21"/>
  <c r="AA14" i="21"/>
  <c r="Z22" i="21"/>
  <c r="AA22" i="21"/>
  <c r="AA36" i="21"/>
  <c r="AA29" i="21" l="1"/>
  <c r="AA40" i="21" s="1"/>
</calcChain>
</file>

<file path=xl/sharedStrings.xml><?xml version="1.0" encoding="utf-8"?>
<sst xmlns="http://schemas.openxmlformats.org/spreadsheetml/2006/main" count="1383" uniqueCount="104">
  <si>
    <t>July</t>
  </si>
  <si>
    <t>August</t>
  </si>
  <si>
    <t>September</t>
  </si>
  <si>
    <t>October</t>
  </si>
  <si>
    <t>November</t>
  </si>
  <si>
    <t>December</t>
  </si>
  <si>
    <t>January</t>
  </si>
  <si>
    <t>February</t>
  </si>
  <si>
    <t>March</t>
  </si>
  <si>
    <t>April</t>
  </si>
  <si>
    <t>May</t>
  </si>
  <si>
    <t>June</t>
  </si>
  <si>
    <t>YTD Total</t>
  </si>
  <si>
    <t>#</t>
  </si>
  <si>
    <t>$</t>
  </si>
  <si>
    <t>Total Fees Paid</t>
  </si>
  <si>
    <t xml:space="preserve">December </t>
  </si>
  <si>
    <t>YTD</t>
  </si>
  <si>
    <t>Totals</t>
  </si>
  <si>
    <t>Total Calculated Savings Reported by CTM</t>
  </si>
  <si>
    <t>Total Air Contract Savings</t>
  </si>
  <si>
    <t>Total Managed Travel Savings</t>
  </si>
  <si>
    <t xml:space="preserve">    E-Certificate or Voucher Used</t>
  </si>
  <si>
    <t xml:space="preserve">    Name Change for Ticket on File</t>
  </si>
  <si>
    <t>Air Contracts</t>
  </si>
  <si>
    <t>Managed Travel Contract</t>
  </si>
  <si>
    <t xml:space="preserve">    Alaska Airlines Contract</t>
  </si>
  <si>
    <t>Other Vendor Contracts</t>
  </si>
  <si>
    <t>Lost Savings Opportunity</t>
  </si>
  <si>
    <t>Air Contract</t>
  </si>
  <si>
    <t>Air Contract Savings</t>
  </si>
  <si>
    <t>Managed Travel Contract Savings</t>
  </si>
  <si>
    <t>Rural Carrier Agreement</t>
  </si>
  <si>
    <t>Name Change for Ticket on File</t>
  </si>
  <si>
    <t>Hotel Contract</t>
  </si>
  <si>
    <t>Car Rental Contract</t>
  </si>
  <si>
    <t>GT Offered Lower</t>
  </si>
  <si>
    <t>First Class/Business Class or Upgrade Fare</t>
  </si>
  <si>
    <t>Statewide Expenditures</t>
  </si>
  <si>
    <t>Medicaid Expenditures</t>
  </si>
  <si>
    <t xml:space="preserve"> Corporate Travel Management Fees</t>
  </si>
  <si>
    <t xml:space="preserve">    State Fee</t>
  </si>
  <si>
    <t>• Group fares are compared to the same fare class on the same flights without the discount at the time of purchase.</t>
  </si>
  <si>
    <t>• Unused ticket savings is the difference between the unused value of the old ticket compared to the new ticket price.  The value was saved on file and exchanged for the same traveler.</t>
  </si>
  <si>
    <t>• Name change savings is the difference between the unused value of an old ticket compared to a new ticket.  The value was saved on file and exchanged for a different traveler.</t>
  </si>
  <si>
    <t>Other Vendor Contract Savings</t>
  </si>
  <si>
    <t>• Waivers are reported when CTM has negotiated a waiver with the carrier to either waive penalty fees (air or hotel) or refund a non-refundable value.</t>
  </si>
  <si>
    <t>• Hotel contract rate is compared to the same room type without the discount applied at the time the reservation is made.  Hotel contract vendors include those listed as Preferred, NASPO ValuePoint, or ABC.  Changes made outside of E-Travel will not be reflected in the data.  Hotel savings is booked data, not consumed data.</t>
  </si>
  <si>
    <t>• Car contract rate is compared to the same car type without the discount applied at the time the reservation is made.  Car contract vendors include Budget for in-state and NASPO ValuePoint for nationwide.  Changes made outside of E-Travel is not reflected in the data.  Car savings is booked data not consumed data.</t>
  </si>
  <si>
    <t xml:space="preserve">    Expired Tickets</t>
  </si>
  <si>
    <t xml:space="preserve">    First Class/Upgrade</t>
  </si>
  <si>
    <t>Group Fare</t>
  </si>
  <si>
    <t xml:space="preserve">    Group Fare</t>
  </si>
  <si>
    <t xml:space="preserve">    Hotel (Preferred, NASPO ValuePoint, ABC Global)</t>
  </si>
  <si>
    <t xml:space="preserve">    Rental Car (In-State Budget or NASPO ValuePoint)</t>
  </si>
  <si>
    <t>E-Certificate or Voucher</t>
  </si>
  <si>
    <t xml:space="preserve">    Unused Ticket on File</t>
  </si>
  <si>
    <t>Unused a Ticket on File</t>
  </si>
  <si>
    <t xml:space="preserve">    Waiver Favors</t>
  </si>
  <si>
    <t>Waivers Favors</t>
  </si>
  <si>
    <t>Expired Tickets</t>
  </si>
  <si>
    <t xml:space="preserve">    GT Offered Lower</t>
  </si>
  <si>
    <t xml:space="preserve">• All expired tickets of any value are reported including partials and non-transferable tickets.  </t>
  </si>
  <si>
    <t>• The purchased itinerary was offered at a lower fare, but declined due to the carriers penalty or restrictions.</t>
  </si>
  <si>
    <t xml:space="preserve">Air Contract </t>
  </si>
  <si>
    <t>Total Lost Savings Opportunity</t>
  </si>
  <si>
    <t>• Rural air fares are calculated using the Federal Mail Rate, coordinates of the city pairs, and the type of air craft.  All rural contract fares are refundable and compared to the lowest refundable fare offered by the carrier at the time of purchase.  Savings are only reported if the carrier is listed as a preferred and the refundable contract was purchased.  Ravn is part of the Rural Carrier ITB, but reported separately as they are an ARC carrier.</t>
  </si>
  <si>
    <t>• E-Certificate savings is the difference of the voucher compared to the ticket price without the voucher.  Vouchers are accrued when exchanging a higher price ticket for a lower price ticket, the residual value is saved for future use.  Vouchers are also issued by carriers for irregular operations.  Vouchers can be managed by CTM in the used ticket database and are typically transferable.</t>
  </si>
  <si>
    <t>• The purchased itinerary was offered at a lower fare, but declined for first or business class seats or an upgradeable fare class.</t>
  </si>
  <si>
    <t>Penalty Fare Declined</t>
  </si>
  <si>
    <t xml:space="preserve">    Penalty Fare Declined</t>
  </si>
  <si>
    <t>E-Travel Office Operational Costs</t>
  </si>
  <si>
    <t>Net Calculated Benefit or (Cost) for using E-Travel Contracts</t>
  </si>
  <si>
    <t>Department Expenditures</t>
  </si>
  <si>
    <t>Executive Branch Expenditures</t>
  </si>
  <si>
    <t xml:space="preserve">    Air Spend</t>
  </si>
  <si>
    <t>Department of Transportation &amp; Public Facilities - FY18</t>
  </si>
  <si>
    <t>Department of Corrections - FY18</t>
  </si>
  <si>
    <t>Department of Environmental Conservation - FY18</t>
  </si>
  <si>
    <t>Department of Public Safety - FY18</t>
  </si>
  <si>
    <t>Department of Fish and Game - FY18</t>
  </si>
  <si>
    <t>Department of Natural Resources - FY18</t>
  </si>
  <si>
    <t>Department of Military &amp; Veterans Affairs - FY18</t>
  </si>
  <si>
    <t>Department of Commerce, Community &amp; Economic Dvl - FY18</t>
  </si>
  <si>
    <t>Department of Labor &amp; Workforce Development - FY18</t>
  </si>
  <si>
    <t>Department Health and Social Services - FY18</t>
  </si>
  <si>
    <t>Department of Education - ACPE - FY18</t>
  </si>
  <si>
    <t>Department of Education &amp; Early Development - FY18</t>
  </si>
  <si>
    <t>Department of Revenue - FY18</t>
  </si>
  <si>
    <t>Department of Law - FY18</t>
  </si>
  <si>
    <t>Department of Administration - FY18</t>
  </si>
  <si>
    <t>Office of the Governor - FY18</t>
  </si>
  <si>
    <t>Calculated Savings: Executive Branch FY18</t>
  </si>
  <si>
    <t>Calculated Savings: Medicaid  FY18</t>
  </si>
  <si>
    <r>
      <t xml:space="preserve">   </t>
    </r>
    <r>
      <rPr>
        <b/>
        <sz val="10"/>
        <rFont val="Arial"/>
        <family val="2"/>
      </rPr>
      <t xml:space="preserve">Note 1: </t>
    </r>
    <r>
      <rPr>
        <sz val="10"/>
        <rFont val="Arial"/>
        <family val="2"/>
      </rPr>
      <t>Rural and Ravn contract rates are refundable.  When a contract rate is booked, it is compared to carrier's published refundable rate (Federal Mail Rate calculation used to determine the contract rate).  No savings are reported for tickets purchased as a non-refundable.</t>
    </r>
  </si>
  <si>
    <r>
      <t xml:space="preserve">    RAVN Contract </t>
    </r>
    <r>
      <rPr>
        <b/>
        <sz val="10"/>
        <rFont val="Arial"/>
        <family val="2"/>
      </rPr>
      <t>(Note 1)</t>
    </r>
  </si>
  <si>
    <r>
      <t xml:space="preserve">    Rural Carriers </t>
    </r>
    <r>
      <rPr>
        <b/>
        <sz val="10"/>
        <rFont val="Arial"/>
        <family val="2"/>
      </rPr>
      <t>(Note 1)</t>
    </r>
  </si>
  <si>
    <t xml:space="preserve">Total Other Vendor Savings </t>
  </si>
  <si>
    <t xml:space="preserve">   Note 1: Rural and Ravn contract rates are refundable.  When a contract rate is booked, it is compared to carrier's published refundable rate (Federal Mail Rate calculation used to determine the contract rate).  No savings are reported for tickets purchased as a non-refundable.</t>
  </si>
  <si>
    <t>• Lower fare was offered on a different itinerary, but was declined by travel arranger with reason provided.  Alternate itinerary offered was within two-hours and did not include more than one additional connection of the itinerary purchased. GT enhancement to require users to select a reason code effective early October 2017.</t>
  </si>
  <si>
    <t>Lost Savings Opportunity (Exceptions to Lowest Fare Purchased)</t>
  </si>
  <si>
    <t>• An Alaska contract fare is compared to the same fare class on the same flight without the discount at the time of purchase.
• Delta and United contract fares are compared to the same fare class on the same flight without the discount at the of purchase.  These are CTM agreements that are extended to the State of Alaska.
• RAVN contract fare is refundable and compared to the lowest published refundable fare on the same flight without the discount at the time of purchase.  Segments booked without the contract applied do not reflect a savings and therefore or not reflected in this data.  The Ravn agreement is part of the Rural Carrier ITB, but reported separately as they are an ARC carrier.</t>
  </si>
  <si>
    <t xml:space="preserve">    Delta / United Contracts</t>
  </si>
  <si>
    <t>Calculated Savings: Statewide Total FY18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</si>
</sst>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37" x14ac:knownFonts="1">
    <font>
      <sz val="10"/>
      <name val="Arial"/>
    </font>
    <font>
      <sz val="10"/>
      <name val="Arial"/>
      <family val="2"/>
    </font>
    <font>
      <b/>
      <i/>
      <sz val="10"/>
      <name val="Arial"/>
      <family val="2"/>
    </font>
    <font>
      <sz val="8"/>
      <name val="Arial"/>
      <family val="2"/>
    </font>
    <font>
      <b/>
      <sz val="10"/>
      <name val="Arial"/>
      <family val="2"/>
    </font>
    <font>
      <sz val="10"/>
      <color rgb="FFFF0000"/>
      <name val="Arial"/>
      <family val="2"/>
    </font>
    <font>
      <sz val="10"/>
      <name val="Arial"/>
      <family val="2"/>
    </font>
    <font>
      <b/>
      <sz val="10"/>
      <color theme="1"/>
      <name val="Arial"/>
      <family val="2"/>
    </font>
    <font>
      <sz val="10"/>
      <name val="Arial"/>
      <family val="2"/>
    </font>
    <font>
      <sz val="10"/>
      <color theme="1"/>
      <name val="Arial"/>
      <family val="2"/>
    </font>
    <font>
      <b/>
      <u/>
      <sz val="12"/>
      <name val="Arial"/>
      <family val="2"/>
    </font>
    <font>
      <sz val="12"/>
      <name val="Arial"/>
      <family val="2"/>
    </font>
    <font>
      <b/>
      <sz val="11"/>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1"/>
      <name val="Arial"/>
      <family val="2"/>
    </font>
    <font>
      <b/>
      <sz val="10"/>
      <name val="Arial"/>
      <family val="2"/>
    </font>
    <font>
      <sz val="10"/>
      <name val="Arial"/>
      <family val="2"/>
    </font>
    <font>
      <sz val="10"/>
      <name val="Arial"/>
      <family val="2"/>
    </font>
    <font>
      <b/>
      <i/>
      <sz val="10"/>
      <name val="Arial"/>
      <family val="2"/>
    </font>
    <font>
      <b/>
      <sz val="11"/>
      <name val="Arial"/>
      <family val="2"/>
    </font>
    <font>
      <b/>
      <sz val="10"/>
      <name val="Arial"/>
      <family val="2"/>
    </font>
    <font>
      <sz val="10"/>
      <name val="Arial"/>
      <family val="2"/>
    </font>
    <font>
      <sz val="10"/>
      <name val="Arial"/>
      <family val="2"/>
    </font>
    <font>
      <sz val="9"/>
      <name val="Arial"/>
      <family val="2"/>
    </font>
    <font>
      <sz val="10"/>
      <color rgb="FFFF0000"/>
      <name val="Arial"/>
      <family val="2"/>
    </font>
    <font>
      <b/>
      <i/>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cellStyleXfs>
  <cellXfs count="784">
    <xf numFmtId="0" fontId="0" fillId="0" borderId="0" xfId="0"/>
    <xf numFmtId="3" fontId="0" fillId="0" borderId="0" xfId="0" applyNumberFormat="1"/>
    <xf numFmtId="3" fontId="0" fillId="0" borderId="0" xfId="0" applyNumberFormat="1" applyFill="1"/>
    <xf numFmtId="3" fontId="0" fillId="0" borderId="0" xfId="0" applyNumberFormat="1" applyFill="1" applyBorder="1"/>
    <xf numFmtId="3" fontId="0" fillId="0" borderId="1" xfId="0" applyNumberFormat="1" applyFill="1" applyBorder="1"/>
    <xf numFmtId="0" fontId="0" fillId="0" borderId="0" xfId="0" applyFill="1"/>
    <xf numFmtId="0" fontId="1" fillId="0" borderId="0" xfId="0" applyFont="1" applyFill="1"/>
    <xf numFmtId="0" fontId="4" fillId="0" borderId="0" xfId="0" applyFont="1" applyFill="1"/>
    <xf numFmtId="0" fontId="1" fillId="0" borderId="0" xfId="0" applyFont="1"/>
    <xf numFmtId="0" fontId="4" fillId="0" borderId="0" xfId="0" applyFont="1"/>
    <xf numFmtId="0" fontId="0" fillId="0" borderId="0" xfId="0" applyBorder="1"/>
    <xf numFmtId="0" fontId="1" fillId="0" borderId="0" xfId="0" applyFont="1" applyBorder="1"/>
    <xf numFmtId="0" fontId="4" fillId="0" borderId="0" xfId="0" applyFont="1" applyFill="1" applyBorder="1"/>
    <xf numFmtId="3" fontId="4" fillId="0" borderId="0" xfId="0" applyNumberFormat="1" applyFont="1" applyFill="1" applyBorder="1"/>
    <xf numFmtId="3" fontId="0" fillId="2" borderId="0" xfId="0" applyNumberFormat="1" applyFill="1"/>
    <xf numFmtId="3" fontId="0" fillId="2" borderId="0" xfId="0" applyNumberFormat="1" applyFill="1" applyBorder="1"/>
    <xf numFmtId="3" fontId="0" fillId="2" borderId="1" xfId="0" applyNumberFormat="1" applyFill="1" applyBorder="1"/>
    <xf numFmtId="3" fontId="4" fillId="2" borderId="0" xfId="0" applyNumberFormat="1" applyFont="1" applyFill="1" applyBorder="1"/>
    <xf numFmtId="6" fontId="4" fillId="2" borderId="0" xfId="0" applyNumberFormat="1" applyFont="1" applyFill="1" applyBorder="1"/>
    <xf numFmtId="6" fontId="4" fillId="0" borderId="0" xfId="0" applyNumberFormat="1" applyFont="1" applyFill="1" applyBorder="1"/>
    <xf numFmtId="0" fontId="1" fillId="0" borderId="0" xfId="0" applyFont="1" applyFill="1" applyBorder="1"/>
    <xf numFmtId="3" fontId="0" fillId="0" borderId="0" xfId="0" applyNumberFormat="1" applyBorder="1"/>
    <xf numFmtId="6" fontId="0" fillId="0" borderId="0" xfId="0" applyNumberFormat="1"/>
    <xf numFmtId="38" fontId="0" fillId="2" borderId="0" xfId="0" applyNumberFormat="1" applyFill="1" applyBorder="1"/>
    <xf numFmtId="3" fontId="0" fillId="3" borderId="0" xfId="0" applyNumberFormat="1" applyFill="1"/>
    <xf numFmtId="3" fontId="0" fillId="3" borderId="1" xfId="0" applyNumberFormat="1" applyFill="1" applyBorder="1"/>
    <xf numFmtId="3" fontId="0" fillId="3" borderId="0" xfId="0" applyNumberFormat="1" applyFill="1" applyBorder="1"/>
    <xf numFmtId="38" fontId="0" fillId="3" borderId="0" xfId="0" applyNumberFormat="1" applyFill="1" applyBorder="1"/>
    <xf numFmtId="3" fontId="1" fillId="3" borderId="0" xfId="0" applyNumberFormat="1" applyFont="1" applyFill="1" applyBorder="1"/>
    <xf numFmtId="3" fontId="1" fillId="3" borderId="0" xfId="0" applyNumberFormat="1" applyFont="1" applyFill="1"/>
    <xf numFmtId="3" fontId="0" fillId="2" borderId="0" xfId="0" applyNumberFormat="1" applyFill="1" applyBorder="1" applyAlignment="1">
      <alignment horizontal="center"/>
    </xf>
    <xf numFmtId="8" fontId="0" fillId="0" borderId="0" xfId="0" applyNumberFormat="1"/>
    <xf numFmtId="0" fontId="1" fillId="0" borderId="0" xfId="0" applyFont="1" applyBorder="1" applyAlignment="1">
      <alignment horizontal="left" indent="1"/>
    </xf>
    <xf numFmtId="0" fontId="4" fillId="0" borderId="0" xfId="0" applyFont="1" applyBorder="1" applyAlignment="1">
      <alignment horizontal="left" vertical="top"/>
    </xf>
    <xf numFmtId="0" fontId="4" fillId="0" borderId="0" xfId="0" applyFont="1" applyFill="1" applyBorder="1" applyAlignment="1">
      <alignment vertical="top" wrapText="1"/>
    </xf>
    <xf numFmtId="6" fontId="4" fillId="2" borderId="2" xfId="0" applyNumberFormat="1" applyFont="1" applyFill="1" applyBorder="1"/>
    <xf numFmtId="3" fontId="1" fillId="0" borderId="0" xfId="0" applyNumberFormat="1" applyFont="1" applyFill="1"/>
    <xf numFmtId="3" fontId="1" fillId="0" borderId="0" xfId="0" applyNumberFormat="1" applyFont="1" applyFill="1" applyBorder="1"/>
    <xf numFmtId="38" fontId="1" fillId="0" borderId="0" xfId="0" applyNumberFormat="1" applyFont="1" applyFill="1" applyBorder="1"/>
    <xf numFmtId="3" fontId="1" fillId="3" borderId="1" xfId="0" applyNumberFormat="1" applyFont="1" applyFill="1" applyBorder="1"/>
    <xf numFmtId="6" fontId="4" fillId="3" borderId="0" xfId="0" applyNumberFormat="1" applyFont="1" applyFill="1"/>
    <xf numFmtId="3" fontId="1" fillId="0" borderId="1" xfId="0" applyNumberFormat="1" applyFont="1" applyFill="1" applyBorder="1"/>
    <xf numFmtId="6" fontId="4" fillId="0" borderId="0" xfId="0" applyNumberFormat="1" applyFont="1" applyFill="1"/>
    <xf numFmtId="38" fontId="0" fillId="0" borderId="0" xfId="0" applyNumberFormat="1" applyFill="1" applyBorder="1"/>
    <xf numFmtId="3" fontId="5" fillId="0" borderId="0" xfId="0" applyNumberFormat="1" applyFont="1" applyFill="1" applyBorder="1"/>
    <xf numFmtId="3" fontId="4" fillId="3" borderId="0" xfId="0" applyNumberFormat="1" applyFont="1" applyFill="1" applyBorder="1"/>
    <xf numFmtId="6" fontId="4" fillId="3" borderId="0" xfId="0" applyNumberFormat="1" applyFont="1" applyFill="1" applyBorder="1"/>
    <xf numFmtId="6" fontId="7" fillId="3" borderId="0" xfId="0" applyNumberFormat="1" applyFont="1" applyFill="1" applyBorder="1"/>
    <xf numFmtId="6" fontId="4" fillId="3" borderId="2" xfId="0" applyNumberFormat="1" applyFont="1" applyFill="1" applyBorder="1"/>
    <xf numFmtId="6" fontId="4" fillId="0" borderId="2" xfId="0" applyNumberFormat="1" applyFont="1" applyFill="1" applyBorder="1"/>
    <xf numFmtId="3" fontId="1" fillId="0" borderId="2" xfId="0" applyNumberFormat="1" applyFont="1" applyFill="1" applyBorder="1"/>
    <xf numFmtId="3" fontId="1" fillId="3" borderId="2" xfId="0" applyNumberFormat="1" applyFont="1" applyFill="1" applyBorder="1"/>
    <xf numFmtId="3" fontId="1" fillId="3" borderId="0" xfId="0" applyNumberFormat="1" applyFont="1" applyFill="1" applyBorder="1" applyAlignment="1">
      <alignment horizontal="center"/>
    </xf>
    <xf numFmtId="8" fontId="0" fillId="0" borderId="0" xfId="0" applyNumberFormat="1" applyFill="1"/>
    <xf numFmtId="3" fontId="1" fillId="3" borderId="0" xfId="0" applyNumberFormat="1" applyFont="1" applyFill="1" applyBorder="1" applyAlignment="1">
      <alignment horizontal="right"/>
    </xf>
    <xf numFmtId="3" fontId="1" fillId="2" borderId="0" xfId="2" applyNumberFormat="1" applyFont="1" applyFill="1" applyBorder="1" applyAlignment="1">
      <alignment horizontal="right"/>
    </xf>
    <xf numFmtId="0" fontId="4" fillId="0" borderId="0" xfId="0" applyFont="1" applyBorder="1" applyAlignment="1">
      <alignment horizontal="left"/>
    </xf>
    <xf numFmtId="3" fontId="1" fillId="2" borderId="0" xfId="0" applyNumberFormat="1" applyFont="1" applyFill="1" applyBorder="1" applyAlignment="1">
      <alignment horizontal="right"/>
    </xf>
    <xf numFmtId="3" fontId="1" fillId="0" borderId="0" xfId="0" applyNumberFormat="1" applyFont="1" applyFill="1" applyBorder="1" applyAlignment="1">
      <alignment horizontal="center"/>
    </xf>
    <xf numFmtId="3" fontId="1" fillId="3" borderId="2" xfId="0" applyNumberFormat="1" applyFont="1" applyFill="1" applyBorder="1" applyAlignment="1">
      <alignment horizontal="right"/>
    </xf>
    <xf numFmtId="3" fontId="1" fillId="2" borderId="0" xfId="0" applyNumberFormat="1" applyFont="1" applyFill="1"/>
    <xf numFmtId="3" fontId="1" fillId="2" borderId="0" xfId="0" applyNumberFormat="1" applyFont="1" applyFill="1" applyBorder="1"/>
    <xf numFmtId="8" fontId="4" fillId="0" borderId="0" xfId="0" applyNumberFormat="1" applyFont="1"/>
    <xf numFmtId="0" fontId="4" fillId="0" borderId="0" xfId="0" applyFont="1" applyAlignment="1">
      <alignment horizontal="right"/>
    </xf>
    <xf numFmtId="166" fontId="4" fillId="3" borderId="0" xfId="0" applyNumberFormat="1" applyFont="1" applyFill="1" applyBorder="1"/>
    <xf numFmtId="3" fontId="1" fillId="0" borderId="0" xfId="0" applyNumberFormat="1" applyFont="1" applyFill="1" applyBorder="1" applyAlignment="1">
      <alignment horizontal="right"/>
    </xf>
    <xf numFmtId="3" fontId="1" fillId="0" borderId="0" xfId="2" applyNumberFormat="1" applyFont="1" applyFill="1" applyBorder="1" applyAlignment="1">
      <alignment horizontal="right"/>
    </xf>
    <xf numFmtId="166" fontId="4" fillId="3" borderId="0" xfId="0" applyNumberFormat="1" applyFont="1" applyFill="1" applyBorder="1" applyAlignment="1">
      <alignment horizontal="right"/>
    </xf>
    <xf numFmtId="166" fontId="4" fillId="0" borderId="0" xfId="0" applyNumberFormat="1" applyFont="1" applyFill="1" applyBorder="1" applyAlignment="1">
      <alignment horizontal="right"/>
    </xf>
    <xf numFmtId="166" fontId="4" fillId="2" borderId="0" xfId="0" applyNumberFormat="1" applyFont="1" applyFill="1" applyBorder="1" applyAlignment="1">
      <alignment horizontal="right"/>
    </xf>
    <xf numFmtId="3" fontId="1" fillId="0" borderId="0" xfId="2" applyNumberFormat="1" applyFont="1" applyFill="1" applyBorder="1"/>
    <xf numFmtId="3" fontId="1" fillId="3" borderId="0" xfId="2" applyNumberFormat="1" applyFont="1" applyFill="1" applyBorder="1" applyAlignment="1">
      <alignment horizontal="right"/>
    </xf>
    <xf numFmtId="3" fontId="1" fillId="3" borderId="1" xfId="2" applyNumberFormat="1" applyFont="1" applyFill="1" applyBorder="1" applyAlignment="1">
      <alignment horizontal="right"/>
    </xf>
    <xf numFmtId="3" fontId="1" fillId="0" borderId="1" xfId="2" applyNumberFormat="1" applyFont="1" applyFill="1" applyBorder="1" applyAlignment="1">
      <alignment horizontal="right"/>
    </xf>
    <xf numFmtId="3" fontId="0" fillId="2" borderId="0" xfId="2" applyNumberFormat="1" applyFont="1" applyFill="1" applyBorder="1" applyAlignment="1">
      <alignment horizontal="right"/>
    </xf>
    <xf numFmtId="3" fontId="0" fillId="0" borderId="0" xfId="2" applyNumberFormat="1" applyFont="1" applyBorder="1"/>
    <xf numFmtId="3" fontId="0" fillId="0" borderId="0" xfId="2" applyNumberFormat="1" applyFont="1"/>
    <xf numFmtId="3" fontId="0" fillId="2" borderId="1" xfId="2" applyNumberFormat="1" applyFont="1" applyFill="1" applyBorder="1" applyAlignment="1">
      <alignment horizontal="right"/>
    </xf>
    <xf numFmtId="6" fontId="4" fillId="3" borderId="2" xfId="0" applyNumberFormat="1" applyFont="1" applyFill="1" applyBorder="1" applyAlignment="1">
      <alignment horizontal="right"/>
    </xf>
    <xf numFmtId="3" fontId="1" fillId="0" borderId="2" xfId="0" applyNumberFormat="1" applyFont="1" applyFill="1" applyBorder="1" applyAlignment="1">
      <alignment horizontal="right"/>
    </xf>
    <xf numFmtId="6" fontId="4" fillId="0" borderId="2" xfId="0" applyNumberFormat="1" applyFont="1" applyFill="1" applyBorder="1" applyAlignment="1">
      <alignment horizontal="right"/>
    </xf>
    <xf numFmtId="6" fontId="4" fillId="0" borderId="0" xfId="0" applyNumberFormat="1" applyFont="1" applyFill="1" applyBorder="1" applyAlignment="1">
      <alignment horizontal="right"/>
    </xf>
    <xf numFmtId="6" fontId="4" fillId="3" borderId="0" xfId="0" applyNumberFormat="1" applyFont="1" applyFill="1" applyBorder="1" applyAlignment="1">
      <alignment horizontal="right"/>
    </xf>
    <xf numFmtId="6" fontId="4" fillId="2" borderId="0" xfId="0" applyNumberFormat="1" applyFont="1" applyFill="1" applyBorder="1" applyAlignment="1">
      <alignment horizontal="right"/>
    </xf>
    <xf numFmtId="3" fontId="1" fillId="2" borderId="1" xfId="2" applyNumberFormat="1" applyFont="1" applyFill="1" applyBorder="1" applyAlignment="1">
      <alignment horizontal="right"/>
    </xf>
    <xf numFmtId="3" fontId="1" fillId="2" borderId="2" xfId="0" applyNumberFormat="1" applyFont="1" applyFill="1" applyBorder="1" applyAlignment="1">
      <alignment horizontal="right"/>
    </xf>
    <xf numFmtId="9" fontId="1" fillId="3" borderId="0" xfId="1" applyFont="1" applyFill="1" applyBorder="1"/>
    <xf numFmtId="9" fontId="1" fillId="0" borderId="0" xfId="1" applyFont="1" applyFill="1" applyBorder="1"/>
    <xf numFmtId="9" fontId="1" fillId="2" borderId="0" xfId="1" applyFont="1" applyFill="1" applyBorder="1"/>
    <xf numFmtId="3" fontId="1" fillId="0" borderId="0" xfId="0" applyNumberFormat="1" applyFont="1"/>
    <xf numFmtId="1" fontId="1" fillId="3" borderId="0" xfId="0" applyNumberFormat="1" applyFont="1" applyFill="1" applyBorder="1" applyAlignment="1">
      <alignment horizontal="right"/>
    </xf>
    <xf numFmtId="1" fontId="1" fillId="0" borderId="0" xfId="0" applyNumberFormat="1" applyFont="1" applyFill="1" applyBorder="1" applyAlignment="1">
      <alignment horizontal="right"/>
    </xf>
    <xf numFmtId="38" fontId="1" fillId="2" borderId="0" xfId="0" applyNumberFormat="1" applyFont="1" applyFill="1" applyBorder="1"/>
    <xf numFmtId="3" fontId="1" fillId="2" borderId="2" xfId="0" applyNumberFormat="1" applyFont="1" applyFill="1" applyBorder="1"/>
    <xf numFmtId="1" fontId="1" fillId="2" borderId="0" xfId="0" applyNumberFormat="1" applyFont="1" applyFill="1" applyBorder="1" applyAlignment="1">
      <alignment horizontal="right"/>
    </xf>
    <xf numFmtId="3" fontId="9" fillId="3" borderId="0" xfId="0" applyNumberFormat="1" applyFont="1" applyFill="1" applyBorder="1"/>
    <xf numFmtId="40" fontId="2" fillId="2" borderId="0" xfId="0" applyNumberFormat="1" applyFont="1" applyFill="1" applyBorder="1" applyAlignment="1">
      <alignment horizontal="left" vertical="center" wrapText="1"/>
    </xf>
    <xf numFmtId="3" fontId="1" fillId="2" borderId="0" xfId="0" applyNumberFormat="1" applyFont="1" applyFill="1" applyBorder="1" applyAlignment="1">
      <alignment vertical="center" wrapText="1"/>
    </xf>
    <xf numFmtId="6" fontId="4" fillId="2" borderId="0" xfId="0" applyNumberFormat="1" applyFont="1" applyFill="1" applyBorder="1" applyAlignment="1">
      <alignment vertical="center" wrapText="1"/>
    </xf>
    <xf numFmtId="0" fontId="4" fillId="0" borderId="0" xfId="0" applyFont="1" applyAlignment="1">
      <alignment vertical="center"/>
    </xf>
    <xf numFmtId="3" fontId="4" fillId="0" borderId="0" xfId="0" applyNumberFormat="1" applyFont="1" applyAlignment="1">
      <alignment vertical="center"/>
    </xf>
    <xf numFmtId="3" fontId="0" fillId="3" borderId="0" xfId="0" applyNumberFormat="1" applyFill="1" applyBorder="1" applyAlignment="1">
      <alignment horizontal="center"/>
    </xf>
    <xf numFmtId="3" fontId="0" fillId="0" borderId="0" xfId="0" applyNumberFormat="1" applyFill="1" applyBorder="1" applyAlignment="1">
      <alignment horizontal="center"/>
    </xf>
    <xf numFmtId="3" fontId="1" fillId="2" borderId="0" xfId="0" applyNumberFormat="1" applyFont="1" applyFill="1" applyBorder="1" applyAlignment="1">
      <alignment horizontal="center"/>
    </xf>
    <xf numFmtId="0" fontId="4" fillId="0" borderId="0" xfId="0" applyFont="1" applyBorder="1" applyAlignment="1">
      <alignment horizontal="right"/>
    </xf>
    <xf numFmtId="0" fontId="1"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1" fillId="0" borderId="0" xfId="0" applyFont="1" applyAlignment="1">
      <alignment horizontal="left" vertical="top" indent="4"/>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indent="2"/>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0" fillId="0" borderId="0" xfId="0" applyFont="1" applyBorder="1" applyAlignment="1">
      <alignment horizontal="center" vertical="top"/>
    </xf>
    <xf numFmtId="6" fontId="1" fillId="3" borderId="0" xfId="0" applyNumberFormat="1" applyFont="1" applyFill="1" applyBorder="1"/>
    <xf numFmtId="6" fontId="1" fillId="0" borderId="0" xfId="0" applyNumberFormat="1" applyFont="1" applyFill="1" applyBorder="1"/>
    <xf numFmtId="3" fontId="4" fillId="2" borderId="2" xfId="0" applyNumberFormat="1" applyFont="1" applyFill="1" applyBorder="1" applyAlignment="1">
      <alignment horizontal="right"/>
    </xf>
    <xf numFmtId="6" fontId="1" fillId="2" borderId="0" xfId="0" applyNumberFormat="1" applyFont="1" applyFill="1" applyBorder="1"/>
    <xf numFmtId="6" fontId="1" fillId="0" borderId="0" xfId="0" applyNumberFormat="1" applyFont="1" applyBorder="1"/>
    <xf numFmtId="0" fontId="12" fillId="0" borderId="0" xfId="0" applyFont="1" applyFill="1" applyBorder="1" applyAlignment="1"/>
    <xf numFmtId="0" fontId="14" fillId="0" borderId="0" xfId="0" applyFont="1" applyFill="1"/>
    <xf numFmtId="0" fontId="13" fillId="0" borderId="0" xfId="0" applyFont="1" applyFill="1" applyBorder="1"/>
    <xf numFmtId="3" fontId="15" fillId="3" borderId="0" xfId="0" applyNumberFormat="1" applyFont="1" applyFill="1" applyAlignment="1">
      <alignment horizontal="center"/>
    </xf>
    <xf numFmtId="3" fontId="14" fillId="3" borderId="0" xfId="0" applyNumberFormat="1" applyFont="1" applyFill="1" applyAlignment="1">
      <alignment horizontal="center"/>
    </xf>
    <xf numFmtId="3" fontId="15" fillId="0" borderId="0" xfId="0" applyNumberFormat="1" applyFont="1" applyFill="1" applyAlignment="1">
      <alignment horizontal="center"/>
    </xf>
    <xf numFmtId="3" fontId="14" fillId="0" borderId="0" xfId="0" applyNumberFormat="1" applyFont="1" applyFill="1" applyAlignment="1">
      <alignment horizontal="center"/>
    </xf>
    <xf numFmtId="3" fontId="15" fillId="2" borderId="0" xfId="0" applyNumberFormat="1" applyFont="1" applyFill="1" applyAlignment="1">
      <alignment horizontal="center"/>
    </xf>
    <xf numFmtId="3" fontId="13" fillId="2" borderId="0" xfId="0" applyNumberFormat="1" applyFont="1" applyFill="1" applyAlignment="1">
      <alignment horizontal="center"/>
    </xf>
    <xf numFmtId="0" fontId="15" fillId="0" borderId="0" xfId="0" applyFont="1" applyBorder="1" applyAlignment="1">
      <alignment horizontal="left" indent="1"/>
    </xf>
    <xf numFmtId="3" fontId="15" fillId="3" borderId="0" xfId="0" applyNumberFormat="1" applyFont="1" applyFill="1" applyBorder="1"/>
    <xf numFmtId="3" fontId="14" fillId="3" borderId="0" xfId="0" applyNumberFormat="1" applyFont="1" applyFill="1" applyBorder="1"/>
    <xf numFmtId="3" fontId="15" fillId="0" borderId="0" xfId="0" applyNumberFormat="1" applyFont="1" applyFill="1" applyBorder="1"/>
    <xf numFmtId="3" fontId="14" fillId="0" borderId="0" xfId="0" applyNumberFormat="1" applyFont="1" applyFill="1" applyBorder="1"/>
    <xf numFmtId="3" fontId="15" fillId="2" borderId="0" xfId="0" applyNumberFormat="1" applyFont="1" applyFill="1" applyBorder="1"/>
    <xf numFmtId="0" fontId="15" fillId="0" borderId="0" xfId="0" applyFont="1" applyFill="1" applyBorder="1"/>
    <xf numFmtId="3" fontId="15" fillId="3" borderId="0" xfId="0" applyNumberFormat="1" applyFont="1" applyFill="1"/>
    <xf numFmtId="3" fontId="14" fillId="3" borderId="1" xfId="0" applyNumberFormat="1" applyFont="1" applyFill="1" applyBorder="1"/>
    <xf numFmtId="3" fontId="15" fillId="0" borderId="0" xfId="0" applyNumberFormat="1" applyFont="1" applyFill="1"/>
    <xf numFmtId="3" fontId="14" fillId="0" borderId="1" xfId="0" applyNumberFormat="1" applyFont="1" applyFill="1" applyBorder="1"/>
    <xf numFmtId="3" fontId="15" fillId="2" borderId="0" xfId="0" applyNumberFormat="1" applyFont="1" applyFill="1"/>
    <xf numFmtId="3" fontId="13" fillId="2" borderId="1" xfId="0" applyNumberFormat="1" applyFont="1" applyFill="1" applyBorder="1"/>
    <xf numFmtId="3" fontId="13" fillId="3" borderId="0" xfId="0" applyNumberFormat="1" applyFont="1" applyFill="1" applyBorder="1"/>
    <xf numFmtId="6" fontId="13" fillId="3" borderId="0" xfId="0" applyNumberFormat="1" applyFont="1" applyFill="1" applyBorder="1"/>
    <xf numFmtId="3" fontId="13" fillId="0" borderId="0" xfId="0" applyNumberFormat="1" applyFont="1" applyFill="1" applyBorder="1"/>
    <xf numFmtId="6" fontId="13" fillId="0" borderId="0" xfId="0" applyNumberFormat="1" applyFont="1" applyFill="1" applyBorder="1"/>
    <xf numFmtId="3" fontId="13" fillId="2" borderId="0" xfId="0" applyNumberFormat="1" applyFont="1" applyFill="1" applyBorder="1"/>
    <xf numFmtId="0" fontId="13" fillId="0" borderId="0" xfId="0" applyFont="1" applyFill="1"/>
    <xf numFmtId="6" fontId="15" fillId="3" borderId="0" xfId="0" applyNumberFormat="1" applyFont="1" applyFill="1" applyBorder="1"/>
    <xf numFmtId="6" fontId="15" fillId="0" borderId="0" xfId="0" applyNumberFormat="1" applyFont="1" applyFill="1" applyBorder="1"/>
    <xf numFmtId="0" fontId="15" fillId="0" borderId="0" xfId="0" applyFont="1" applyFill="1"/>
    <xf numFmtId="0" fontId="15" fillId="0" borderId="0" xfId="0" applyFont="1" applyBorder="1" applyAlignment="1">
      <alignment horizontal="left"/>
    </xf>
    <xf numFmtId="38" fontId="15" fillId="3" borderId="0" xfId="0" applyNumberFormat="1" applyFont="1" applyFill="1" applyBorder="1" applyAlignment="1">
      <alignment horizontal="right"/>
    </xf>
    <xf numFmtId="42" fontId="15" fillId="3" borderId="0" xfId="0" applyNumberFormat="1" applyFont="1" applyFill="1" applyBorder="1"/>
    <xf numFmtId="38" fontId="15" fillId="0" borderId="0" xfId="0" applyNumberFormat="1" applyFont="1" applyFill="1" applyBorder="1" applyAlignment="1">
      <alignment horizontal="right"/>
    </xf>
    <xf numFmtId="42" fontId="15" fillId="0" borderId="0" xfId="0" applyNumberFormat="1" applyFont="1" applyFill="1" applyBorder="1"/>
    <xf numFmtId="38" fontId="15" fillId="3" borderId="0" xfId="0" applyNumberFormat="1" applyFont="1" applyFill="1" applyBorder="1"/>
    <xf numFmtId="38" fontId="15" fillId="2" borderId="0" xfId="0" applyNumberFormat="1" applyFont="1" applyFill="1" applyBorder="1"/>
    <xf numFmtId="42" fontId="15" fillId="2" borderId="0" xfId="0" applyNumberFormat="1" applyFont="1" applyFill="1" applyBorder="1"/>
    <xf numFmtId="44" fontId="13" fillId="3" borderId="0" xfId="0" applyNumberFormat="1" applyFont="1" applyFill="1" applyBorder="1"/>
    <xf numFmtId="44" fontId="13" fillId="0" borderId="0" xfId="0" applyNumberFormat="1" applyFont="1" applyFill="1" applyBorder="1"/>
    <xf numFmtId="44" fontId="13" fillId="2" borderId="0" xfId="0" applyNumberFormat="1" applyFont="1" applyFill="1" applyBorder="1"/>
    <xf numFmtId="3" fontId="14" fillId="3" borderId="0" xfId="0" applyNumberFormat="1" applyFont="1" applyFill="1"/>
    <xf numFmtId="3" fontId="14" fillId="0" borderId="0" xfId="0" applyNumberFormat="1" applyFont="1" applyFill="1"/>
    <xf numFmtId="3" fontId="13" fillId="2" borderId="0" xfId="0" applyNumberFormat="1" applyFont="1" applyFill="1"/>
    <xf numFmtId="0" fontId="15" fillId="0" borderId="0" xfId="0" applyFont="1" applyBorder="1"/>
    <xf numFmtId="0" fontId="13" fillId="0" borderId="0" xfId="0" applyFont="1" applyBorder="1" applyAlignment="1">
      <alignment horizontal="left" vertical="top"/>
    </xf>
    <xf numFmtId="3" fontId="15" fillId="3" borderId="2" xfId="0" applyNumberFormat="1" applyFont="1" applyFill="1" applyBorder="1"/>
    <xf numFmtId="6" fontId="13" fillId="3" borderId="2" xfId="0" applyNumberFormat="1" applyFont="1" applyFill="1" applyBorder="1"/>
    <xf numFmtId="3" fontId="15" fillId="0" borderId="2" xfId="0" applyNumberFormat="1" applyFont="1" applyFill="1" applyBorder="1"/>
    <xf numFmtId="6" fontId="13" fillId="0" borderId="2" xfId="0" applyNumberFormat="1" applyFont="1" applyFill="1" applyBorder="1"/>
    <xf numFmtId="3" fontId="15" fillId="2" borderId="2" xfId="0" applyNumberFormat="1" applyFont="1" applyFill="1" applyBorder="1"/>
    <xf numFmtId="6" fontId="13" fillId="2" borderId="2" xfId="0" applyNumberFormat="1" applyFont="1" applyFill="1" applyBorder="1"/>
    <xf numFmtId="0" fontId="14" fillId="0" borderId="0" xfId="0" applyFont="1" applyBorder="1"/>
    <xf numFmtId="0" fontId="14" fillId="0" borderId="0" xfId="0" applyFont="1" applyFill="1" applyBorder="1"/>
    <xf numFmtId="0" fontId="15" fillId="3" borderId="0" xfId="0" applyFont="1" applyFill="1" applyBorder="1"/>
    <xf numFmtId="0" fontId="14" fillId="3" borderId="0" xfId="0" applyFont="1" applyFill="1" applyBorder="1"/>
    <xf numFmtId="0" fontId="15" fillId="2" borderId="0" xfId="0" applyFont="1" applyFill="1" applyBorder="1"/>
    <xf numFmtId="0" fontId="13" fillId="2" borderId="0" xfId="0" applyFont="1" applyFill="1" applyBorder="1"/>
    <xf numFmtId="0" fontId="15" fillId="3" borderId="0" xfId="0" applyFont="1" applyFill="1"/>
    <xf numFmtId="0" fontId="14" fillId="3" borderId="0" xfId="0" applyFont="1" applyFill="1"/>
    <xf numFmtId="3" fontId="15" fillId="3" borderId="0" xfId="0" applyNumberFormat="1" applyFont="1" applyFill="1" applyAlignment="1"/>
    <xf numFmtId="3" fontId="15" fillId="0" borderId="0" xfId="0" applyNumberFormat="1" applyFont="1" applyFill="1" applyAlignment="1"/>
    <xf numFmtId="0" fontId="13" fillId="0" borderId="0" xfId="0" applyFont="1" applyBorder="1" applyAlignment="1">
      <alignment horizontal="left"/>
    </xf>
    <xf numFmtId="3" fontId="15" fillId="3" borderId="2" xfId="0" applyNumberFormat="1" applyFont="1" applyFill="1" applyBorder="1" applyAlignment="1">
      <alignment horizontal="right"/>
    </xf>
    <xf numFmtId="6" fontId="13" fillId="3" borderId="2" xfId="0" applyNumberFormat="1" applyFont="1" applyFill="1" applyBorder="1" applyAlignment="1">
      <alignment horizontal="right"/>
    </xf>
    <xf numFmtId="3" fontId="15" fillId="0" borderId="2" xfId="0" applyNumberFormat="1" applyFont="1" applyFill="1" applyBorder="1" applyAlignment="1">
      <alignment horizontal="right"/>
    </xf>
    <xf numFmtId="6" fontId="13" fillId="0" borderId="2" xfId="0" applyNumberFormat="1" applyFont="1" applyFill="1" applyBorder="1" applyAlignment="1">
      <alignment horizontal="right"/>
    </xf>
    <xf numFmtId="3" fontId="15" fillId="2" borderId="2" xfId="0" applyNumberFormat="1" applyFont="1" applyFill="1" applyBorder="1" applyAlignment="1">
      <alignment horizontal="right"/>
    </xf>
    <xf numFmtId="3" fontId="13" fillId="2" borderId="2" xfId="0" applyNumberFormat="1" applyFont="1" applyFill="1" applyBorder="1" applyAlignment="1">
      <alignment horizontal="right"/>
    </xf>
    <xf numFmtId="0" fontId="13" fillId="0" borderId="0" xfId="0" applyFont="1" applyFill="1" applyAlignment="1">
      <alignment horizontal="right"/>
    </xf>
    <xf numFmtId="3" fontId="15" fillId="3" borderId="0" xfId="0" applyNumberFormat="1" applyFont="1" applyFill="1" applyBorder="1" applyAlignment="1">
      <alignment horizontal="right"/>
    </xf>
    <xf numFmtId="6" fontId="13" fillId="3" borderId="0" xfId="0" applyNumberFormat="1" applyFont="1" applyFill="1" applyBorder="1" applyAlignment="1">
      <alignment horizontal="right"/>
    </xf>
    <xf numFmtId="3" fontId="15" fillId="0" borderId="0" xfId="0" applyNumberFormat="1" applyFont="1" applyFill="1" applyBorder="1" applyAlignment="1">
      <alignment horizontal="right"/>
    </xf>
    <xf numFmtId="6" fontId="13" fillId="0" borderId="0" xfId="0" applyNumberFormat="1" applyFont="1" applyFill="1" applyBorder="1" applyAlignment="1">
      <alignment horizontal="right"/>
    </xf>
    <xf numFmtId="3" fontId="15" fillId="2" borderId="0" xfId="0" applyNumberFormat="1" applyFont="1" applyFill="1" applyBorder="1" applyAlignment="1">
      <alignment horizontal="right"/>
    </xf>
    <xf numFmtId="6" fontId="13" fillId="2" borderId="0" xfId="0" applyNumberFormat="1" applyFont="1" applyFill="1" applyBorder="1" applyAlignment="1">
      <alignment horizontal="right"/>
    </xf>
    <xf numFmtId="0" fontId="13" fillId="0" borderId="0" xfId="0" applyFont="1" applyFill="1" applyBorder="1" applyAlignment="1">
      <alignment horizontal="right"/>
    </xf>
    <xf numFmtId="0" fontId="13" fillId="0" borderId="0" xfId="0" applyFont="1" applyFill="1" applyBorder="1" applyAlignment="1">
      <alignment vertical="top" wrapText="1"/>
    </xf>
    <xf numFmtId="166" fontId="13" fillId="3" borderId="0" xfId="0" applyNumberFormat="1" applyFont="1" applyFill="1" applyBorder="1"/>
    <xf numFmtId="37" fontId="15" fillId="0" borderId="0" xfId="2" applyNumberFormat="1" applyFont="1" applyFill="1" applyBorder="1"/>
    <xf numFmtId="37" fontId="15" fillId="3" borderId="0" xfId="2" applyNumberFormat="1" applyFont="1" applyFill="1" applyBorder="1"/>
    <xf numFmtId="37" fontId="15" fillId="2" borderId="0" xfId="2" applyNumberFormat="1" applyFont="1" applyFill="1" applyBorder="1"/>
    <xf numFmtId="37" fontId="13" fillId="2" borderId="0" xfId="2" applyNumberFormat="1" applyFont="1" applyFill="1" applyBorder="1"/>
    <xf numFmtId="37" fontId="14" fillId="0" borderId="0" xfId="2" applyNumberFormat="1" applyFont="1" applyBorder="1"/>
    <xf numFmtId="37" fontId="14" fillId="0" borderId="0" xfId="2" applyNumberFormat="1" applyFont="1"/>
    <xf numFmtId="37" fontId="15" fillId="3" borderId="1" xfId="2" applyNumberFormat="1" applyFont="1" applyFill="1" applyBorder="1"/>
    <xf numFmtId="37" fontId="15" fillId="0" borderId="1" xfId="2" applyNumberFormat="1" applyFont="1" applyFill="1" applyBorder="1"/>
    <xf numFmtId="37" fontId="15" fillId="2" borderId="1" xfId="2" applyNumberFormat="1" applyFont="1" applyFill="1" applyBorder="1"/>
    <xf numFmtId="37" fontId="13" fillId="2" borderId="1" xfId="2" applyNumberFormat="1" applyFont="1" applyFill="1" applyBorder="1"/>
    <xf numFmtId="164" fontId="15" fillId="3" borderId="0" xfId="2" applyNumberFormat="1" applyFont="1" applyFill="1" applyBorder="1"/>
    <xf numFmtId="166" fontId="13" fillId="3" borderId="0" xfId="2" applyNumberFormat="1" applyFont="1" applyFill="1" applyBorder="1"/>
    <xf numFmtId="164" fontId="15" fillId="0" borderId="0" xfId="2" applyNumberFormat="1" applyFont="1" applyFill="1" applyBorder="1"/>
    <xf numFmtId="166" fontId="13" fillId="0" borderId="0" xfId="2" applyNumberFormat="1" applyFont="1" applyFill="1" applyBorder="1"/>
    <xf numFmtId="164" fontId="15" fillId="2" borderId="0" xfId="2" applyNumberFormat="1" applyFont="1" applyFill="1" applyBorder="1"/>
    <xf numFmtId="166" fontId="13" fillId="2" borderId="0" xfId="2" applyNumberFormat="1" applyFont="1" applyFill="1" applyBorder="1"/>
    <xf numFmtId="164" fontId="13" fillId="0" borderId="0" xfId="2" applyNumberFormat="1" applyFont="1" applyFill="1"/>
    <xf numFmtId="38" fontId="15" fillId="0" borderId="0" xfId="0" applyNumberFormat="1" applyFont="1" applyFill="1" applyBorder="1"/>
    <xf numFmtId="38" fontId="15" fillId="0" borderId="0" xfId="0" applyNumberFormat="1" applyFont="1" applyFill="1"/>
    <xf numFmtId="165" fontId="13" fillId="3" borderId="0" xfId="0" applyNumberFormat="1" applyFont="1" applyFill="1" applyBorder="1"/>
    <xf numFmtId="165" fontId="13" fillId="0" borderId="0" xfId="0" applyNumberFormat="1" applyFont="1" applyFill="1" applyBorder="1"/>
    <xf numFmtId="165" fontId="15" fillId="3" borderId="0" xfId="0" applyNumberFormat="1" applyFont="1" applyFill="1" applyBorder="1"/>
    <xf numFmtId="165" fontId="15" fillId="0" borderId="0" xfId="0" applyNumberFormat="1" applyFont="1" applyFill="1" applyBorder="1"/>
    <xf numFmtId="165" fontId="15" fillId="2" borderId="0" xfId="0" applyNumberFormat="1" applyFont="1" applyFill="1" applyBorder="1"/>
    <xf numFmtId="165" fontId="13" fillId="2" borderId="0" xfId="0" applyNumberFormat="1" applyFont="1" applyFill="1" applyBorder="1"/>
    <xf numFmtId="40" fontId="16" fillId="2" borderId="0" xfId="0" applyNumberFormat="1" applyFont="1" applyFill="1" applyBorder="1" applyAlignment="1">
      <alignment horizontal="left" vertical="center" wrapText="1"/>
    </xf>
    <xf numFmtId="3" fontId="15" fillId="2" borderId="0" xfId="0" applyNumberFormat="1" applyFont="1" applyFill="1" applyBorder="1" applyAlignment="1">
      <alignment vertical="center" wrapText="1"/>
    </xf>
    <xf numFmtId="6" fontId="13" fillId="2" borderId="0" xfId="0" applyNumberFormat="1"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xf numFmtId="0" fontId="14" fillId="0" borderId="0" xfId="0" applyFont="1"/>
    <xf numFmtId="4" fontId="15" fillId="0" borderId="0" xfId="0" applyNumberFormat="1" applyFont="1"/>
    <xf numFmtId="164" fontId="15" fillId="0" borderId="0" xfId="2" applyNumberFormat="1" applyFont="1"/>
    <xf numFmtId="0" fontId="14" fillId="0" borderId="0" xfId="1" applyNumberFormat="1" applyFont="1"/>
    <xf numFmtId="0" fontId="14" fillId="0" borderId="0" xfId="0" applyNumberFormat="1" applyFont="1"/>
    <xf numFmtId="0" fontId="17" fillId="0" borderId="0" xfId="0" applyFont="1"/>
    <xf numFmtId="0" fontId="18" fillId="0" borderId="0" xfId="0" applyFont="1"/>
    <xf numFmtId="0" fontId="17" fillId="0" borderId="0" xfId="0" applyFont="1" applyFill="1"/>
    <xf numFmtId="3" fontId="19" fillId="3" borderId="0" xfId="0" applyNumberFormat="1" applyFont="1" applyFill="1" applyBorder="1" applyAlignment="1">
      <alignment horizontal="center"/>
    </xf>
    <xf numFmtId="3" fontId="18" fillId="3" borderId="0" xfId="0" applyNumberFormat="1" applyFont="1" applyFill="1" applyBorder="1" applyAlignment="1">
      <alignment horizontal="center"/>
    </xf>
    <xf numFmtId="3" fontId="19" fillId="0" borderId="0" xfId="0" applyNumberFormat="1" applyFont="1" applyFill="1" applyBorder="1" applyAlignment="1">
      <alignment horizontal="center"/>
    </xf>
    <xf numFmtId="3" fontId="18" fillId="0" borderId="0" xfId="0" applyNumberFormat="1" applyFont="1" applyFill="1" applyBorder="1" applyAlignment="1">
      <alignment horizontal="center"/>
    </xf>
    <xf numFmtId="3" fontId="19" fillId="2" borderId="0" xfId="0" applyNumberFormat="1" applyFont="1" applyFill="1" applyBorder="1" applyAlignment="1">
      <alignment horizontal="center"/>
    </xf>
    <xf numFmtId="3" fontId="18" fillId="2" borderId="0" xfId="0" applyNumberFormat="1" applyFont="1" applyFill="1" applyBorder="1" applyAlignment="1">
      <alignment horizontal="center"/>
    </xf>
    <xf numFmtId="0" fontId="19" fillId="0" borderId="0" xfId="0" applyFont="1" applyBorder="1" applyAlignment="1">
      <alignment horizontal="left" indent="1"/>
    </xf>
    <xf numFmtId="3" fontId="19" fillId="3" borderId="0" xfId="0" applyNumberFormat="1" applyFont="1" applyFill="1" applyBorder="1"/>
    <xf numFmtId="3" fontId="18" fillId="3" borderId="0" xfId="0" applyNumberFormat="1" applyFont="1" applyFill="1"/>
    <xf numFmtId="3" fontId="19" fillId="0" borderId="0" xfId="0" applyNumberFormat="1" applyFont="1" applyFill="1" applyBorder="1"/>
    <xf numFmtId="3" fontId="18" fillId="0" borderId="0" xfId="0" applyNumberFormat="1" applyFont="1" applyFill="1"/>
    <xf numFmtId="3" fontId="19" fillId="2" borderId="0" xfId="0" applyNumberFormat="1" applyFont="1" applyFill="1" applyBorder="1"/>
    <xf numFmtId="3" fontId="18" fillId="2" borderId="0" xfId="0" applyNumberFormat="1" applyFont="1" applyFill="1" applyBorder="1"/>
    <xf numFmtId="8" fontId="18" fillId="0" borderId="0" xfId="0" applyNumberFormat="1" applyFont="1"/>
    <xf numFmtId="0" fontId="19" fillId="0" borderId="0" xfId="0" applyFont="1" applyFill="1" applyBorder="1"/>
    <xf numFmtId="3" fontId="19" fillId="3" borderId="0" xfId="0" applyNumberFormat="1" applyFont="1" applyFill="1"/>
    <xf numFmtId="3" fontId="19" fillId="3" borderId="1" xfId="0" applyNumberFormat="1" applyFont="1" applyFill="1" applyBorder="1"/>
    <xf numFmtId="3" fontId="19" fillId="0" borderId="0" xfId="0" applyNumberFormat="1" applyFont="1" applyFill="1"/>
    <xf numFmtId="3" fontId="19" fillId="0" borderId="1" xfId="0" applyNumberFormat="1" applyFont="1" applyFill="1" applyBorder="1"/>
    <xf numFmtId="3" fontId="19" fillId="2" borderId="0" xfId="0" applyNumberFormat="1" applyFont="1" applyFill="1"/>
    <xf numFmtId="3" fontId="18" fillId="2" borderId="1" xfId="0" applyNumberFormat="1" applyFont="1" applyFill="1" applyBorder="1"/>
    <xf numFmtId="0" fontId="17" fillId="0" borderId="0" xfId="0" applyFont="1" applyFill="1" applyBorder="1"/>
    <xf numFmtId="6" fontId="17" fillId="3" borderId="0" xfId="0" applyNumberFormat="1" applyFont="1" applyFill="1" applyBorder="1"/>
    <xf numFmtId="6" fontId="17" fillId="0" borderId="0" xfId="0" applyNumberFormat="1" applyFont="1" applyFill="1" applyBorder="1"/>
    <xf numFmtId="6" fontId="17" fillId="2" borderId="0" xfId="0" applyNumberFormat="1" applyFont="1" applyFill="1" applyBorder="1"/>
    <xf numFmtId="3" fontId="18" fillId="0" borderId="0" xfId="0" applyNumberFormat="1" applyFont="1"/>
    <xf numFmtId="6" fontId="19" fillId="3" borderId="0" xfId="0" applyNumberFormat="1" applyFont="1" applyFill="1" applyBorder="1"/>
    <xf numFmtId="6" fontId="19" fillId="0" borderId="0" xfId="0" applyNumberFormat="1" applyFont="1" applyFill="1" applyBorder="1"/>
    <xf numFmtId="38" fontId="19" fillId="2" borderId="0" xfId="0" applyNumberFormat="1" applyFont="1" applyFill="1" applyBorder="1"/>
    <xf numFmtId="6" fontId="19" fillId="2" borderId="0" xfId="0" applyNumberFormat="1" applyFont="1" applyFill="1" applyBorder="1"/>
    <xf numFmtId="0" fontId="19" fillId="0" borderId="0" xfId="0" applyFont="1" applyBorder="1"/>
    <xf numFmtId="6" fontId="19" fillId="0" borderId="0" xfId="0" applyNumberFormat="1" applyFont="1" applyBorder="1"/>
    <xf numFmtId="6" fontId="17" fillId="3" borderId="0" xfId="0" applyNumberFormat="1" applyFont="1" applyFill="1"/>
    <xf numFmtId="6" fontId="17" fillId="0" borderId="0" xfId="0" applyNumberFormat="1" applyFont="1" applyFill="1"/>
    <xf numFmtId="6" fontId="18" fillId="0" borderId="0" xfId="0" applyNumberFormat="1" applyFont="1"/>
    <xf numFmtId="3" fontId="18" fillId="2" borderId="0" xfId="0" applyNumberFormat="1" applyFont="1" applyFill="1"/>
    <xf numFmtId="3" fontId="18" fillId="3" borderId="1" xfId="0" applyNumberFormat="1" applyFont="1" applyFill="1" applyBorder="1"/>
    <xf numFmtId="3" fontId="18" fillId="0" borderId="1" xfId="0" applyNumberFormat="1" applyFont="1" applyFill="1" applyBorder="1"/>
    <xf numFmtId="0" fontId="18" fillId="0" borderId="0" xfId="0" applyFont="1" applyBorder="1"/>
    <xf numFmtId="0" fontId="17" fillId="0" borderId="0" xfId="0" applyFont="1" applyBorder="1" applyAlignment="1">
      <alignment horizontal="left" vertical="top"/>
    </xf>
    <xf numFmtId="3" fontId="19" fillId="2" borderId="2" xfId="0" applyNumberFormat="1" applyFont="1" applyFill="1" applyBorder="1"/>
    <xf numFmtId="6" fontId="17" fillId="2" borderId="2" xfId="0" applyNumberFormat="1" applyFont="1" applyFill="1" applyBorder="1"/>
    <xf numFmtId="3" fontId="18" fillId="3" borderId="0" xfId="0" applyNumberFormat="1" applyFont="1" applyFill="1" applyBorder="1"/>
    <xf numFmtId="3" fontId="18" fillId="0" borderId="0" xfId="0" applyNumberFormat="1" applyFont="1" applyFill="1" applyBorder="1"/>
    <xf numFmtId="3" fontId="19" fillId="3" borderId="2" xfId="0" applyNumberFormat="1" applyFont="1" applyFill="1" applyBorder="1"/>
    <xf numFmtId="6" fontId="17" fillId="3" borderId="2" xfId="0" applyNumberFormat="1" applyFont="1" applyFill="1" applyBorder="1"/>
    <xf numFmtId="3" fontId="19" fillId="0" borderId="2" xfId="0" applyNumberFormat="1" applyFont="1" applyFill="1" applyBorder="1"/>
    <xf numFmtId="6" fontId="17" fillId="0" borderId="2" xfId="0" applyNumberFormat="1" applyFont="1" applyFill="1" applyBorder="1"/>
    <xf numFmtId="3" fontId="17" fillId="3" borderId="0" xfId="0" applyNumberFormat="1" applyFont="1" applyFill="1" applyBorder="1"/>
    <xf numFmtId="3" fontId="17" fillId="0" borderId="0" xfId="0" applyNumberFormat="1" applyFont="1" applyFill="1" applyBorder="1"/>
    <xf numFmtId="3" fontId="17" fillId="2" borderId="0" xfId="0" applyNumberFormat="1" applyFont="1" applyFill="1" applyBorder="1"/>
    <xf numFmtId="38" fontId="18" fillId="3" borderId="0" xfId="0" applyNumberFormat="1" applyFont="1" applyFill="1" applyBorder="1"/>
    <xf numFmtId="38" fontId="18" fillId="0" borderId="0" xfId="0" applyNumberFormat="1" applyFont="1" applyFill="1" applyBorder="1"/>
    <xf numFmtId="38" fontId="18" fillId="2" borderId="0" xfId="0" applyNumberFormat="1" applyFont="1" applyFill="1" applyBorder="1"/>
    <xf numFmtId="0" fontId="17" fillId="0" borderId="0" xfId="0" applyFont="1" applyBorder="1" applyAlignment="1">
      <alignment horizontal="left"/>
    </xf>
    <xf numFmtId="3" fontId="19" fillId="3" borderId="2" xfId="0" applyNumberFormat="1" applyFont="1" applyFill="1" applyBorder="1" applyAlignment="1">
      <alignment horizontal="right"/>
    </xf>
    <xf numFmtId="6" fontId="17" fillId="3" borderId="2" xfId="0" applyNumberFormat="1" applyFont="1" applyFill="1" applyBorder="1" applyAlignment="1">
      <alignment horizontal="right"/>
    </xf>
    <xf numFmtId="3" fontId="19" fillId="0" borderId="2" xfId="0" applyNumberFormat="1" applyFont="1" applyFill="1" applyBorder="1" applyAlignment="1">
      <alignment horizontal="right"/>
    </xf>
    <xf numFmtId="6" fontId="17" fillId="0" borderId="2" xfId="0" applyNumberFormat="1" applyFont="1" applyFill="1" applyBorder="1" applyAlignment="1">
      <alignment horizontal="right"/>
    </xf>
    <xf numFmtId="3" fontId="19" fillId="2" borderId="2" xfId="0" applyNumberFormat="1" applyFont="1" applyFill="1" applyBorder="1" applyAlignment="1">
      <alignment horizontal="right"/>
    </xf>
    <xf numFmtId="3" fontId="17" fillId="2" borderId="2" xfId="0" applyNumberFormat="1" applyFont="1" applyFill="1" applyBorder="1" applyAlignment="1">
      <alignment horizontal="right"/>
    </xf>
    <xf numFmtId="0" fontId="17" fillId="0" borderId="0" xfId="0" applyFont="1" applyAlignment="1">
      <alignment horizontal="right"/>
    </xf>
    <xf numFmtId="3" fontId="19" fillId="3" borderId="0" xfId="0" applyNumberFormat="1" applyFont="1" applyFill="1" applyBorder="1" applyAlignment="1">
      <alignment horizontal="right"/>
    </xf>
    <xf numFmtId="6" fontId="17" fillId="3" borderId="0" xfId="0" applyNumberFormat="1" applyFont="1" applyFill="1" applyBorder="1" applyAlignment="1">
      <alignment horizontal="right"/>
    </xf>
    <xf numFmtId="3" fontId="19" fillId="0" borderId="0" xfId="0" applyNumberFormat="1" applyFont="1" applyFill="1" applyBorder="1" applyAlignment="1">
      <alignment horizontal="right"/>
    </xf>
    <xf numFmtId="6" fontId="17" fillId="0" borderId="0" xfId="0" applyNumberFormat="1" applyFont="1" applyFill="1" applyBorder="1" applyAlignment="1">
      <alignment horizontal="right"/>
    </xf>
    <xf numFmtId="3" fontId="19" fillId="2" borderId="0" xfId="0" applyNumberFormat="1" applyFont="1" applyFill="1" applyBorder="1" applyAlignment="1">
      <alignment horizontal="right"/>
    </xf>
    <xf numFmtId="6" fontId="17" fillId="2" borderId="0" xfId="0" applyNumberFormat="1" applyFont="1" applyFill="1" applyBorder="1" applyAlignment="1">
      <alignment horizontal="right"/>
    </xf>
    <xf numFmtId="0" fontId="17" fillId="0" borderId="0" xfId="0" applyFont="1" applyBorder="1" applyAlignment="1">
      <alignment horizontal="right"/>
    </xf>
    <xf numFmtId="0" fontId="17" fillId="0" borderId="0" xfId="0" applyFont="1" applyFill="1" applyBorder="1" applyAlignment="1">
      <alignment vertical="top" wrapText="1"/>
    </xf>
    <xf numFmtId="166" fontId="17" fillId="3" borderId="0" xfId="0" applyNumberFormat="1" applyFont="1" applyFill="1" applyBorder="1"/>
    <xf numFmtId="38" fontId="19" fillId="0" borderId="0" xfId="0" applyNumberFormat="1" applyFont="1" applyFill="1" applyBorder="1"/>
    <xf numFmtId="8" fontId="18" fillId="0" borderId="0" xfId="0" applyNumberFormat="1" applyFont="1" applyFill="1"/>
    <xf numFmtId="0" fontId="18" fillId="0" borderId="0" xfId="0" applyFont="1" applyFill="1"/>
    <xf numFmtId="3" fontId="19" fillId="0" borderId="0" xfId="2" applyNumberFormat="1" applyFont="1" applyFill="1" applyBorder="1"/>
    <xf numFmtId="3" fontId="19" fillId="3" borderId="0" xfId="2" applyNumberFormat="1" applyFont="1" applyFill="1" applyBorder="1" applyAlignment="1">
      <alignment horizontal="right"/>
    </xf>
    <xf numFmtId="3" fontId="19" fillId="0" borderId="0" xfId="2" applyNumberFormat="1" applyFont="1" applyFill="1" applyBorder="1" applyAlignment="1">
      <alignment horizontal="right"/>
    </xf>
    <xf numFmtId="3" fontId="19" fillId="2" borderId="0" xfId="2" applyNumberFormat="1" applyFont="1" applyFill="1" applyBorder="1" applyAlignment="1">
      <alignment horizontal="right"/>
    </xf>
    <xf numFmtId="3" fontId="18" fillId="2" borderId="0" xfId="2" applyNumberFormat="1" applyFont="1" applyFill="1" applyBorder="1" applyAlignment="1">
      <alignment horizontal="right"/>
    </xf>
    <xf numFmtId="3" fontId="18" fillId="0" borderId="0" xfId="2" applyNumberFormat="1" applyFont="1" applyBorder="1"/>
    <xf numFmtId="3" fontId="18" fillId="0" borderId="0" xfId="2" applyNumberFormat="1" applyFont="1"/>
    <xf numFmtId="3" fontId="19" fillId="3" borderId="1" xfId="2" applyNumberFormat="1" applyFont="1" applyFill="1" applyBorder="1" applyAlignment="1">
      <alignment horizontal="right"/>
    </xf>
    <xf numFmtId="3" fontId="19" fillId="0" borderId="1" xfId="2" applyNumberFormat="1" applyFont="1" applyFill="1" applyBorder="1" applyAlignment="1">
      <alignment horizontal="right"/>
    </xf>
    <xf numFmtId="3" fontId="19" fillId="2" borderId="1" xfId="2" applyNumberFormat="1" applyFont="1" applyFill="1" applyBorder="1" applyAlignment="1">
      <alignment horizontal="right"/>
    </xf>
    <xf numFmtId="3" fontId="18" fillId="2" borderId="1" xfId="2" applyNumberFormat="1" applyFont="1" applyFill="1" applyBorder="1" applyAlignment="1">
      <alignment horizontal="right"/>
    </xf>
    <xf numFmtId="1" fontId="19" fillId="3" borderId="0" xfId="0" applyNumberFormat="1" applyFont="1" applyFill="1" applyBorder="1" applyAlignment="1">
      <alignment horizontal="right"/>
    </xf>
    <xf numFmtId="166" fontId="17" fillId="3" borderId="0" xfId="0" applyNumberFormat="1" applyFont="1" applyFill="1" applyBorder="1" applyAlignment="1">
      <alignment horizontal="right"/>
    </xf>
    <xf numFmtId="1" fontId="19" fillId="0" borderId="0" xfId="0" applyNumberFormat="1" applyFont="1" applyFill="1" applyBorder="1" applyAlignment="1">
      <alignment horizontal="right"/>
    </xf>
    <xf numFmtId="166" fontId="17" fillId="0" borderId="0" xfId="0" applyNumberFormat="1" applyFont="1" applyFill="1" applyBorder="1" applyAlignment="1">
      <alignment horizontal="right"/>
    </xf>
    <xf numFmtId="1" fontId="19" fillId="2" borderId="0" xfId="0" applyNumberFormat="1" applyFont="1" applyFill="1" applyBorder="1" applyAlignment="1">
      <alignment horizontal="right"/>
    </xf>
    <xf numFmtId="166" fontId="17" fillId="2" borderId="0" xfId="0" applyNumberFormat="1" applyFont="1" applyFill="1" applyBorder="1" applyAlignment="1">
      <alignment horizontal="right"/>
    </xf>
    <xf numFmtId="8" fontId="17" fillId="0" borderId="0" xfId="0" applyNumberFormat="1" applyFont="1"/>
    <xf numFmtId="3" fontId="17" fillId="0" borderId="0" xfId="0" applyNumberFormat="1" applyFont="1"/>
    <xf numFmtId="9" fontId="19" fillId="3" borderId="0" xfId="1" applyFont="1" applyFill="1" applyBorder="1"/>
    <xf numFmtId="9" fontId="19" fillId="0" borderId="0" xfId="1" applyFont="1" applyFill="1" applyBorder="1"/>
    <xf numFmtId="9" fontId="19" fillId="2" borderId="0" xfId="1" applyFont="1" applyFill="1" applyBorder="1"/>
    <xf numFmtId="0" fontId="19" fillId="0" borderId="0" xfId="0" applyFont="1" applyFill="1"/>
    <xf numFmtId="40" fontId="20" fillId="2" borderId="0" xfId="0" applyNumberFormat="1" applyFont="1" applyFill="1" applyBorder="1" applyAlignment="1">
      <alignment horizontal="left" vertical="center" wrapText="1"/>
    </xf>
    <xf numFmtId="3" fontId="19" fillId="2" borderId="0" xfId="0" applyNumberFormat="1" applyFont="1" applyFill="1" applyBorder="1" applyAlignment="1">
      <alignment vertical="center" wrapText="1"/>
    </xf>
    <xf numFmtId="6" fontId="17" fillId="2" borderId="0" xfId="0" applyNumberFormat="1" applyFont="1" applyFill="1" applyBorder="1" applyAlignment="1">
      <alignment vertical="center" wrapText="1"/>
    </xf>
    <xf numFmtId="0" fontId="17" fillId="0" borderId="0" xfId="0" applyFont="1" applyAlignment="1">
      <alignment vertical="center"/>
    </xf>
    <xf numFmtId="3" fontId="17" fillId="0" borderId="0" xfId="0" applyNumberFormat="1" applyFont="1" applyAlignment="1">
      <alignment vertical="center"/>
    </xf>
    <xf numFmtId="0" fontId="19" fillId="0" borderId="0" xfId="0" applyFont="1"/>
    <xf numFmtId="3" fontId="19" fillId="0" borderId="0" xfId="0" applyNumberFormat="1" applyFont="1"/>
    <xf numFmtId="0" fontId="21" fillId="0" borderId="0" xfId="0" applyFont="1"/>
    <xf numFmtId="0" fontId="22" fillId="0" borderId="0" xfId="0" applyFont="1"/>
    <xf numFmtId="0" fontId="21" fillId="0" borderId="0" xfId="0" applyFont="1" applyFill="1"/>
    <xf numFmtId="3" fontId="23" fillId="3" borderId="0" xfId="0" applyNumberFormat="1" applyFont="1" applyFill="1" applyBorder="1" applyAlignment="1">
      <alignment horizontal="center"/>
    </xf>
    <xf numFmtId="3" fontId="22" fillId="3" borderId="0" xfId="0" applyNumberFormat="1" applyFont="1" applyFill="1" applyBorder="1" applyAlignment="1">
      <alignment horizontal="center"/>
    </xf>
    <xf numFmtId="3" fontId="23" fillId="0" borderId="0" xfId="0" applyNumberFormat="1" applyFont="1" applyFill="1" applyBorder="1" applyAlignment="1">
      <alignment horizontal="center"/>
    </xf>
    <xf numFmtId="3" fontId="22" fillId="0" borderId="0" xfId="0" applyNumberFormat="1" applyFont="1" applyFill="1" applyBorder="1" applyAlignment="1">
      <alignment horizontal="center"/>
    </xf>
    <xf numFmtId="3" fontId="23" fillId="2" borderId="0" xfId="0" applyNumberFormat="1" applyFont="1" applyFill="1" applyBorder="1" applyAlignment="1">
      <alignment horizontal="center"/>
    </xf>
    <xf numFmtId="3" fontId="22" fillId="2" borderId="0" xfId="0" applyNumberFormat="1" applyFont="1" applyFill="1" applyBorder="1" applyAlignment="1">
      <alignment horizontal="center"/>
    </xf>
    <xf numFmtId="0" fontId="23" fillId="0" borderId="0" xfId="0" applyFont="1" applyBorder="1" applyAlignment="1">
      <alignment horizontal="left" indent="1"/>
    </xf>
    <xf numFmtId="3" fontId="23" fillId="3" borderId="0" xfId="0" applyNumberFormat="1" applyFont="1" applyFill="1" applyBorder="1"/>
    <xf numFmtId="3" fontId="22" fillId="3" borderId="0" xfId="0" applyNumberFormat="1" applyFont="1" applyFill="1"/>
    <xf numFmtId="3" fontId="23" fillId="0" borderId="0" xfId="0" applyNumberFormat="1" applyFont="1" applyFill="1" applyBorder="1"/>
    <xf numFmtId="3" fontId="22" fillId="0" borderId="0" xfId="0" applyNumberFormat="1" applyFont="1" applyFill="1"/>
    <xf numFmtId="3" fontId="23" fillId="2" borderId="0" xfId="0" applyNumberFormat="1" applyFont="1" applyFill="1" applyBorder="1"/>
    <xf numFmtId="3" fontId="22" fillId="2" borderId="0" xfId="0" applyNumberFormat="1" applyFont="1" applyFill="1" applyBorder="1"/>
    <xf numFmtId="0" fontId="23" fillId="0" borderId="0" xfId="0" applyFont="1" applyFill="1" applyBorder="1"/>
    <xf numFmtId="3" fontId="23" fillId="3" borderId="0" xfId="0" applyNumberFormat="1" applyFont="1" applyFill="1"/>
    <xf numFmtId="3" fontId="23" fillId="3" borderId="1" xfId="0" applyNumberFormat="1" applyFont="1" applyFill="1" applyBorder="1"/>
    <xf numFmtId="3" fontId="23" fillId="0" borderId="0" xfId="0" applyNumberFormat="1" applyFont="1" applyFill="1"/>
    <xf numFmtId="3" fontId="23" fillId="0" borderId="1" xfId="0" applyNumberFormat="1" applyFont="1" applyFill="1" applyBorder="1"/>
    <xf numFmtId="3" fontId="23" fillId="2" borderId="0" xfId="0" applyNumberFormat="1" applyFont="1" applyFill="1"/>
    <xf numFmtId="3" fontId="22" fillId="2" borderId="1" xfId="0" applyNumberFormat="1" applyFont="1" applyFill="1" applyBorder="1"/>
    <xf numFmtId="0" fontId="21" fillId="0" borderId="0" xfId="0" applyFont="1" applyFill="1" applyBorder="1"/>
    <xf numFmtId="6" fontId="21" fillId="3" borderId="0" xfId="0" applyNumberFormat="1" applyFont="1" applyFill="1" applyBorder="1"/>
    <xf numFmtId="6" fontId="21" fillId="0" borderId="0" xfId="0" applyNumberFormat="1" applyFont="1" applyFill="1" applyBorder="1"/>
    <xf numFmtId="6" fontId="21" fillId="2" borderId="0" xfId="0" applyNumberFormat="1" applyFont="1" applyFill="1" applyBorder="1"/>
    <xf numFmtId="6" fontId="23" fillId="3" borderId="0" xfId="0" applyNumberFormat="1" applyFont="1" applyFill="1" applyBorder="1"/>
    <xf numFmtId="6" fontId="23" fillId="0" borderId="0" xfId="0" applyNumberFormat="1" applyFont="1" applyFill="1" applyBorder="1"/>
    <xf numFmtId="38" fontId="23" fillId="2" borderId="0" xfId="0" applyNumberFormat="1" applyFont="1" applyFill="1" applyBorder="1"/>
    <xf numFmtId="6" fontId="23" fillId="2" borderId="0" xfId="0" applyNumberFormat="1" applyFont="1" applyFill="1" applyBorder="1"/>
    <xf numFmtId="0" fontId="23" fillId="0" borderId="0" xfId="0" applyFont="1" applyBorder="1"/>
    <xf numFmtId="6" fontId="23" fillId="0" borderId="0" xfId="0" applyNumberFormat="1" applyFont="1" applyBorder="1"/>
    <xf numFmtId="6" fontId="21" fillId="3" borderId="0" xfId="0" applyNumberFormat="1" applyFont="1" applyFill="1"/>
    <xf numFmtId="6" fontId="21" fillId="0" borderId="0" xfId="0" applyNumberFormat="1" applyFont="1" applyFill="1"/>
    <xf numFmtId="6" fontId="22" fillId="0" borderId="0" xfId="0" applyNumberFormat="1" applyFont="1"/>
    <xf numFmtId="3" fontId="22" fillId="2" borderId="0" xfId="0" applyNumberFormat="1" applyFont="1" applyFill="1"/>
    <xf numFmtId="3" fontId="22" fillId="3" borderId="1" xfId="0" applyNumberFormat="1" applyFont="1" applyFill="1" applyBorder="1"/>
    <xf numFmtId="3" fontId="22" fillId="0" borderId="1" xfId="0" applyNumberFormat="1" applyFont="1" applyFill="1" applyBorder="1"/>
    <xf numFmtId="0" fontId="22" fillId="0" borderId="0" xfId="0" applyFont="1" applyBorder="1"/>
    <xf numFmtId="0" fontId="21" fillId="0" borderId="0" xfId="0" applyFont="1" applyBorder="1" applyAlignment="1">
      <alignment horizontal="left" vertical="top"/>
    </xf>
    <xf numFmtId="3" fontId="23" fillId="2" borderId="2" xfId="0" applyNumberFormat="1" applyFont="1" applyFill="1" applyBorder="1"/>
    <xf numFmtId="6" fontId="21" fillId="2" borderId="2" xfId="0" applyNumberFormat="1" applyFont="1" applyFill="1" applyBorder="1"/>
    <xf numFmtId="3" fontId="22" fillId="3" borderId="0" xfId="0" applyNumberFormat="1" applyFont="1" applyFill="1" applyBorder="1"/>
    <xf numFmtId="3" fontId="22" fillId="0" borderId="0" xfId="0" applyNumberFormat="1" applyFont="1" applyFill="1" applyBorder="1"/>
    <xf numFmtId="3" fontId="23" fillId="3" borderId="2" xfId="0" applyNumberFormat="1" applyFont="1" applyFill="1" applyBorder="1"/>
    <xf numFmtId="6" fontId="21" fillId="3" borderId="2" xfId="0" applyNumberFormat="1" applyFont="1" applyFill="1" applyBorder="1"/>
    <xf numFmtId="3" fontId="23" fillId="0" borderId="2" xfId="0" applyNumberFormat="1" applyFont="1" applyFill="1" applyBorder="1"/>
    <xf numFmtId="6" fontId="21" fillId="0" borderId="2" xfId="0" applyNumberFormat="1" applyFont="1" applyFill="1" applyBorder="1"/>
    <xf numFmtId="3" fontId="21" fillId="3" borderId="0" xfId="0" applyNumberFormat="1" applyFont="1" applyFill="1" applyBorder="1"/>
    <xf numFmtId="3" fontId="21" fillId="0" borderId="0" xfId="0" applyNumberFormat="1" applyFont="1" applyFill="1" applyBorder="1"/>
    <xf numFmtId="3" fontId="21" fillId="2" borderId="0" xfId="0" applyNumberFormat="1" applyFont="1" applyFill="1" applyBorder="1"/>
    <xf numFmtId="38" fontId="22" fillId="3" borderId="0" xfId="0" applyNumberFormat="1" applyFont="1" applyFill="1" applyBorder="1"/>
    <xf numFmtId="38" fontId="22" fillId="0" borderId="0" xfId="0" applyNumberFormat="1" applyFont="1" applyFill="1" applyBorder="1"/>
    <xf numFmtId="38" fontId="22" fillId="2" borderId="0" xfId="0" applyNumberFormat="1" applyFont="1" applyFill="1" applyBorder="1"/>
    <xf numFmtId="0" fontId="21" fillId="0" borderId="0" xfId="0" applyFont="1" applyBorder="1" applyAlignment="1">
      <alignment horizontal="left"/>
    </xf>
    <xf numFmtId="3" fontId="23" fillId="3" borderId="2" xfId="0" applyNumberFormat="1" applyFont="1" applyFill="1" applyBorder="1" applyAlignment="1">
      <alignment horizontal="right"/>
    </xf>
    <xf numFmtId="6" fontId="21" fillId="3" borderId="2" xfId="0" applyNumberFormat="1" applyFont="1" applyFill="1" applyBorder="1" applyAlignment="1">
      <alignment horizontal="right"/>
    </xf>
    <xf numFmtId="3" fontId="23" fillId="0" borderId="2" xfId="0" applyNumberFormat="1" applyFont="1" applyFill="1" applyBorder="1" applyAlignment="1">
      <alignment horizontal="right"/>
    </xf>
    <xf numFmtId="6" fontId="21" fillId="0" borderId="2" xfId="0" applyNumberFormat="1" applyFont="1" applyFill="1" applyBorder="1" applyAlignment="1">
      <alignment horizontal="right"/>
    </xf>
    <xf numFmtId="3" fontId="23" fillId="2" borderId="2" xfId="0" applyNumberFormat="1" applyFont="1" applyFill="1" applyBorder="1" applyAlignment="1">
      <alignment horizontal="right"/>
    </xf>
    <xf numFmtId="3" fontId="21" fillId="2" borderId="2" xfId="0" applyNumberFormat="1" applyFont="1" applyFill="1" applyBorder="1" applyAlignment="1">
      <alignment horizontal="right"/>
    </xf>
    <xf numFmtId="0" fontId="21" fillId="0" borderId="0" xfId="0" applyFont="1" applyAlignment="1">
      <alignment horizontal="right"/>
    </xf>
    <xf numFmtId="3" fontId="23" fillId="3" borderId="0" xfId="0" applyNumberFormat="1" applyFont="1" applyFill="1" applyBorder="1" applyAlignment="1">
      <alignment horizontal="right"/>
    </xf>
    <xf numFmtId="6" fontId="21" fillId="3" borderId="0" xfId="0" applyNumberFormat="1" applyFont="1" applyFill="1" applyBorder="1" applyAlignment="1">
      <alignment horizontal="right"/>
    </xf>
    <xf numFmtId="3" fontId="23" fillId="0" borderId="0" xfId="0" applyNumberFormat="1" applyFont="1" applyFill="1" applyBorder="1" applyAlignment="1">
      <alignment horizontal="right"/>
    </xf>
    <xf numFmtId="6" fontId="21" fillId="0" borderId="0" xfId="0" applyNumberFormat="1" applyFont="1" applyFill="1" applyBorder="1" applyAlignment="1">
      <alignment horizontal="right"/>
    </xf>
    <xf numFmtId="3" fontId="23" fillId="2" borderId="0" xfId="0" applyNumberFormat="1" applyFont="1" applyFill="1" applyBorder="1" applyAlignment="1">
      <alignment horizontal="right"/>
    </xf>
    <xf numFmtId="6" fontId="21" fillId="2" borderId="0" xfId="0" applyNumberFormat="1" applyFont="1" applyFill="1" applyBorder="1" applyAlignment="1">
      <alignment horizontal="right"/>
    </xf>
    <xf numFmtId="0" fontId="21" fillId="0" borderId="0" xfId="0" applyFont="1" applyBorder="1" applyAlignment="1">
      <alignment horizontal="right"/>
    </xf>
    <xf numFmtId="0" fontId="21" fillId="0" borderId="0" xfId="0" applyFont="1" applyFill="1" applyBorder="1" applyAlignment="1">
      <alignment vertical="top" wrapText="1"/>
    </xf>
    <xf numFmtId="166" fontId="21" fillId="3" borderId="0" xfId="0" applyNumberFormat="1" applyFont="1" applyFill="1" applyBorder="1"/>
    <xf numFmtId="38" fontId="23" fillId="0" borderId="0" xfId="0" applyNumberFormat="1" applyFont="1" applyFill="1" applyBorder="1"/>
    <xf numFmtId="0" fontId="22" fillId="0" borderId="0" xfId="0" applyFont="1" applyFill="1"/>
    <xf numFmtId="3" fontId="23" fillId="0" borderId="0" xfId="2" applyNumberFormat="1" applyFont="1" applyFill="1" applyBorder="1"/>
    <xf numFmtId="3" fontId="23" fillId="3" borderId="0" xfId="2" applyNumberFormat="1" applyFont="1" applyFill="1" applyBorder="1" applyAlignment="1">
      <alignment horizontal="right"/>
    </xf>
    <xf numFmtId="3" fontId="23" fillId="0" borderId="0" xfId="2" applyNumberFormat="1" applyFont="1" applyFill="1" applyBorder="1" applyAlignment="1">
      <alignment horizontal="right"/>
    </xf>
    <xf numFmtId="3" fontId="23" fillId="2" borderId="0" xfId="2" applyNumberFormat="1" applyFont="1" applyFill="1" applyBorder="1" applyAlignment="1">
      <alignment horizontal="right"/>
    </xf>
    <xf numFmtId="3" fontId="22" fillId="2" borderId="0" xfId="2" applyNumberFormat="1" applyFont="1" applyFill="1" applyBorder="1" applyAlignment="1">
      <alignment horizontal="right"/>
    </xf>
    <xf numFmtId="3" fontId="22" fillId="0" borderId="0" xfId="2" applyNumberFormat="1" applyFont="1" applyBorder="1"/>
    <xf numFmtId="3" fontId="22" fillId="0" borderId="0" xfId="2" applyNumberFormat="1" applyFont="1"/>
    <xf numFmtId="3" fontId="23" fillId="3" borderId="1" xfId="2" applyNumberFormat="1" applyFont="1" applyFill="1" applyBorder="1" applyAlignment="1">
      <alignment horizontal="right"/>
    </xf>
    <xf numFmtId="3" fontId="23" fillId="0" borderId="1" xfId="2" applyNumberFormat="1" applyFont="1" applyFill="1" applyBorder="1" applyAlignment="1">
      <alignment horizontal="right"/>
    </xf>
    <xf numFmtId="3" fontId="23" fillId="2" borderId="1" xfId="2" applyNumberFormat="1" applyFont="1" applyFill="1" applyBorder="1" applyAlignment="1">
      <alignment horizontal="right"/>
    </xf>
    <xf numFmtId="3" fontId="22" fillId="2" borderId="1" xfId="2" applyNumberFormat="1" applyFont="1" applyFill="1" applyBorder="1" applyAlignment="1">
      <alignment horizontal="right"/>
    </xf>
    <xf numFmtId="1" fontId="23" fillId="3" borderId="0" xfId="0" applyNumberFormat="1" applyFont="1" applyFill="1" applyBorder="1" applyAlignment="1">
      <alignment horizontal="right"/>
    </xf>
    <xf numFmtId="166" fontId="21" fillId="3" borderId="0" xfId="0" applyNumberFormat="1" applyFont="1" applyFill="1" applyBorder="1" applyAlignment="1">
      <alignment horizontal="right"/>
    </xf>
    <xf numFmtId="1" fontId="23"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 fontId="23" fillId="2" borderId="0" xfId="0" applyNumberFormat="1" applyFont="1" applyFill="1" applyBorder="1" applyAlignment="1">
      <alignment horizontal="right"/>
    </xf>
    <xf numFmtId="166" fontId="21" fillId="2" borderId="0" xfId="0" applyNumberFormat="1" applyFont="1" applyFill="1" applyBorder="1" applyAlignment="1">
      <alignment horizontal="right"/>
    </xf>
    <xf numFmtId="9" fontId="23" fillId="3" borderId="0" xfId="1" applyFont="1" applyFill="1" applyBorder="1"/>
    <xf numFmtId="9" fontId="23" fillId="0" borderId="0" xfId="1" applyFont="1" applyFill="1" applyBorder="1"/>
    <xf numFmtId="9" fontId="23" fillId="2" borderId="0" xfId="1" applyFont="1" applyFill="1" applyBorder="1"/>
    <xf numFmtId="0" fontId="23" fillId="0" borderId="0" xfId="0" applyFont="1" applyFill="1"/>
    <xf numFmtId="40" fontId="24" fillId="2" borderId="0" xfId="0" applyNumberFormat="1" applyFont="1" applyFill="1" applyBorder="1" applyAlignment="1">
      <alignment horizontal="left" vertical="center" wrapText="1"/>
    </xf>
    <xf numFmtId="3" fontId="23" fillId="2" borderId="0" xfId="0" applyNumberFormat="1" applyFont="1" applyFill="1" applyBorder="1" applyAlignment="1">
      <alignment vertical="center" wrapText="1"/>
    </xf>
    <xf numFmtId="6" fontId="21" fillId="2" borderId="0" xfId="0" applyNumberFormat="1" applyFont="1" applyFill="1" applyBorder="1" applyAlignment="1">
      <alignment vertical="center" wrapText="1"/>
    </xf>
    <xf numFmtId="0" fontId="21" fillId="0" borderId="0" xfId="0" applyFont="1" applyAlignment="1">
      <alignment vertical="center"/>
    </xf>
    <xf numFmtId="3" fontId="21" fillId="0" borderId="0" xfId="0" applyNumberFormat="1" applyFont="1" applyAlignment="1">
      <alignment vertical="center"/>
    </xf>
    <xf numFmtId="0" fontId="23" fillId="0" borderId="0" xfId="0" applyFont="1"/>
    <xf numFmtId="3" fontId="23" fillId="0" borderId="0" xfId="0" applyNumberFormat="1" applyFont="1"/>
    <xf numFmtId="3" fontId="22" fillId="0" borderId="0" xfId="0" applyNumberFormat="1" applyFont="1"/>
    <xf numFmtId="0" fontId="25" fillId="0" borderId="0" xfId="0" applyFont="1" applyFill="1" applyBorder="1" applyAlignment="1"/>
    <xf numFmtId="0" fontId="27" fillId="0" borderId="0" xfId="1" applyNumberFormat="1" applyFont="1" applyFill="1"/>
    <xf numFmtId="0" fontId="27" fillId="0" borderId="0" xfId="0" applyFont="1" applyFill="1"/>
    <xf numFmtId="0" fontId="26" fillId="0" borderId="0" xfId="0" applyFont="1" applyFill="1" applyBorder="1"/>
    <xf numFmtId="3" fontId="28" fillId="3" borderId="0" xfId="0" applyNumberFormat="1" applyFont="1" applyFill="1" applyBorder="1" applyAlignment="1">
      <alignment horizontal="center"/>
    </xf>
    <xf numFmtId="3" fontId="27" fillId="3" borderId="0" xfId="0" applyNumberFormat="1" applyFont="1" applyFill="1" applyBorder="1" applyAlignment="1">
      <alignment horizontal="center"/>
    </xf>
    <xf numFmtId="3" fontId="28" fillId="0" borderId="0" xfId="0" applyNumberFormat="1" applyFont="1" applyFill="1" applyBorder="1" applyAlignment="1">
      <alignment horizontal="center"/>
    </xf>
    <xf numFmtId="3" fontId="27" fillId="0" borderId="0" xfId="0" applyNumberFormat="1" applyFont="1" applyFill="1" applyBorder="1" applyAlignment="1">
      <alignment horizontal="center"/>
    </xf>
    <xf numFmtId="3" fontId="28" fillId="2" borderId="0" xfId="0" applyNumberFormat="1" applyFont="1" applyFill="1" applyBorder="1" applyAlignment="1">
      <alignment horizontal="center"/>
    </xf>
    <xf numFmtId="3" fontId="26" fillId="2" borderId="0" xfId="0" applyNumberFormat="1" applyFont="1" applyFill="1" applyBorder="1" applyAlignment="1">
      <alignment horizontal="center"/>
    </xf>
    <xf numFmtId="0" fontId="27" fillId="0" borderId="0" xfId="1" applyNumberFormat="1" applyFont="1" applyFill="1" applyBorder="1"/>
    <xf numFmtId="0" fontId="27" fillId="0" borderId="0" xfId="0" applyFont="1" applyFill="1" applyBorder="1"/>
    <xf numFmtId="0" fontId="28" fillId="0" borderId="0" xfId="0" applyFont="1" applyBorder="1" applyAlignment="1">
      <alignment horizontal="left" indent="1"/>
    </xf>
    <xf numFmtId="3" fontId="28" fillId="3" borderId="0" xfId="0" applyNumberFormat="1" applyFont="1" applyFill="1" applyBorder="1"/>
    <xf numFmtId="3" fontId="27" fillId="3" borderId="0" xfId="0" applyNumberFormat="1" applyFont="1" applyFill="1" applyBorder="1"/>
    <xf numFmtId="3" fontId="28" fillId="0" borderId="0" xfId="0" applyNumberFormat="1" applyFont="1" applyFill="1" applyBorder="1"/>
    <xf numFmtId="3" fontId="27" fillId="0" borderId="0" xfId="0" applyNumberFormat="1" applyFont="1" applyFill="1" applyBorder="1"/>
    <xf numFmtId="3" fontId="28" fillId="2" borderId="0" xfId="0" applyNumberFormat="1" applyFont="1" applyFill="1" applyBorder="1"/>
    <xf numFmtId="8" fontId="27" fillId="0" borderId="0" xfId="0" applyNumberFormat="1" applyFont="1" applyFill="1"/>
    <xf numFmtId="0" fontId="28" fillId="0" borderId="0" xfId="0" applyFont="1" applyFill="1" applyBorder="1"/>
    <xf numFmtId="3" fontId="28" fillId="3" borderId="0" xfId="0" applyNumberFormat="1" applyFont="1" applyFill="1"/>
    <xf numFmtId="3" fontId="27" fillId="3" borderId="1" xfId="0" applyNumberFormat="1" applyFont="1" applyFill="1" applyBorder="1"/>
    <xf numFmtId="3" fontId="28" fillId="0" borderId="0" xfId="0" applyNumberFormat="1" applyFont="1" applyFill="1"/>
    <xf numFmtId="3" fontId="27" fillId="0" borderId="1" xfId="0" applyNumberFormat="1" applyFont="1" applyFill="1" applyBorder="1"/>
    <xf numFmtId="3" fontId="28" fillId="2" borderId="0" xfId="0" applyNumberFormat="1" applyFont="1" applyFill="1"/>
    <xf numFmtId="3" fontId="27" fillId="0" borderId="0" xfId="0" applyNumberFormat="1" applyFont="1" applyFill="1"/>
    <xf numFmtId="6" fontId="26" fillId="3" borderId="0" xfId="0" applyNumberFormat="1" applyFont="1" applyFill="1" applyBorder="1"/>
    <xf numFmtId="6" fontId="26" fillId="0" borderId="0" xfId="0" applyNumberFormat="1" applyFont="1" applyFill="1" applyBorder="1"/>
    <xf numFmtId="6" fontId="26" fillId="2" borderId="2" xfId="0" applyNumberFormat="1" applyFont="1" applyFill="1" applyBorder="1"/>
    <xf numFmtId="6" fontId="26" fillId="2" borderId="0" xfId="0" applyNumberFormat="1" applyFont="1" applyFill="1" applyBorder="1"/>
    <xf numFmtId="38" fontId="28" fillId="3" borderId="0" xfId="0" applyNumberFormat="1" applyFont="1" applyFill="1" applyBorder="1" applyAlignment="1">
      <alignment horizontal="right"/>
    </xf>
    <xf numFmtId="6" fontId="28" fillId="3" borderId="0" xfId="0" applyNumberFormat="1" applyFont="1" applyFill="1" applyBorder="1"/>
    <xf numFmtId="38" fontId="28" fillId="0" borderId="0" xfId="0" applyNumberFormat="1" applyFont="1" applyFill="1" applyBorder="1" applyAlignment="1">
      <alignment horizontal="right"/>
    </xf>
    <xf numFmtId="6" fontId="28" fillId="0" borderId="0" xfId="0" applyNumberFormat="1" applyFont="1" applyFill="1" applyBorder="1"/>
    <xf numFmtId="38" fontId="28" fillId="3" borderId="0" xfId="0" applyNumberFormat="1" applyFont="1" applyFill="1" applyBorder="1"/>
    <xf numFmtId="38" fontId="28" fillId="0" borderId="0" xfId="0" applyNumberFormat="1" applyFont="1" applyFill="1" applyBorder="1"/>
    <xf numFmtId="38" fontId="28" fillId="2" borderId="0" xfId="0" applyNumberFormat="1" applyFont="1" applyFill="1" applyBorder="1"/>
    <xf numFmtId="6" fontId="28" fillId="2" borderId="0" xfId="0" applyNumberFormat="1" applyFont="1" applyFill="1" applyBorder="1"/>
    <xf numFmtId="0" fontId="28" fillId="0" borderId="0" xfId="1" applyNumberFormat="1" applyFont="1" applyFill="1" applyBorder="1"/>
    <xf numFmtId="6" fontId="27" fillId="0" borderId="0" xfId="0" applyNumberFormat="1" applyFont="1" applyFill="1"/>
    <xf numFmtId="3" fontId="27" fillId="3" borderId="0" xfId="0" applyNumberFormat="1" applyFont="1" applyFill="1"/>
    <xf numFmtId="3" fontId="26" fillId="2" borderId="0" xfId="0" applyNumberFormat="1" applyFont="1" applyFill="1"/>
    <xf numFmtId="0" fontId="28" fillId="0" borderId="0" xfId="0" applyFont="1" applyBorder="1"/>
    <xf numFmtId="9" fontId="27" fillId="0" borderId="0" xfId="1" applyNumberFormat="1" applyFont="1" applyFill="1"/>
    <xf numFmtId="0" fontId="26" fillId="0" borderId="0" xfId="0" applyFont="1" applyBorder="1" applyAlignment="1">
      <alignment horizontal="left" vertical="top"/>
    </xf>
    <xf numFmtId="3" fontId="28" fillId="3" borderId="2" xfId="0" applyNumberFormat="1" applyFont="1" applyFill="1" applyBorder="1"/>
    <xf numFmtId="6" fontId="26" fillId="3" borderId="2" xfId="0" applyNumberFormat="1" applyFont="1" applyFill="1" applyBorder="1"/>
    <xf numFmtId="3" fontId="28" fillId="0" borderId="2" xfId="0" applyNumberFormat="1" applyFont="1" applyFill="1" applyBorder="1"/>
    <xf numFmtId="6" fontId="26" fillId="0" borderId="2" xfId="0" applyNumberFormat="1" applyFont="1" applyFill="1" applyBorder="1"/>
    <xf numFmtId="3" fontId="28" fillId="2" borderId="2" xfId="0" applyNumberFormat="1" applyFont="1" applyFill="1" applyBorder="1"/>
    <xf numFmtId="0" fontId="27" fillId="0" borderId="0" xfId="0" applyFont="1" applyBorder="1"/>
    <xf numFmtId="0" fontId="27" fillId="3" borderId="0" xfId="0" applyFont="1" applyFill="1" applyBorder="1"/>
    <xf numFmtId="3" fontId="26" fillId="2" borderId="0" xfId="0" applyNumberFormat="1" applyFont="1" applyFill="1" applyBorder="1"/>
    <xf numFmtId="0" fontId="28" fillId="3" borderId="0" xfId="0" applyFont="1" applyFill="1" applyBorder="1"/>
    <xf numFmtId="0" fontId="28" fillId="2" borderId="0" xfId="0" applyFont="1" applyFill="1" applyBorder="1"/>
    <xf numFmtId="0" fontId="26" fillId="2" borderId="0" xfId="0" applyFont="1" applyFill="1" applyBorder="1"/>
    <xf numFmtId="0" fontId="28" fillId="3" borderId="0" xfId="0" applyFont="1" applyFill="1"/>
    <xf numFmtId="0" fontId="27" fillId="3" borderId="0" xfId="0" applyFont="1" applyFill="1"/>
    <xf numFmtId="0" fontId="28" fillId="0" borderId="0" xfId="0" applyFont="1" applyFill="1"/>
    <xf numFmtId="3" fontId="28" fillId="3" borderId="0" xfId="0" applyNumberFormat="1" applyFont="1" applyFill="1" applyAlignment="1"/>
    <xf numFmtId="38" fontId="27" fillId="3" borderId="0" xfId="0" applyNumberFormat="1" applyFont="1" applyFill="1" applyAlignment="1"/>
    <xf numFmtId="3" fontId="28" fillId="0" borderId="0" xfId="0" applyNumberFormat="1" applyFont="1" applyFill="1" applyAlignment="1"/>
    <xf numFmtId="38" fontId="27" fillId="0" borderId="0" xfId="0" applyNumberFormat="1" applyFont="1" applyFill="1" applyAlignment="1"/>
    <xf numFmtId="38" fontId="28" fillId="3" borderId="0" xfId="0" applyNumberFormat="1" applyFont="1" applyFill="1" applyAlignment="1"/>
    <xf numFmtId="38" fontId="27" fillId="3" borderId="0" xfId="2" applyNumberFormat="1" applyFont="1" applyFill="1" applyAlignment="1"/>
    <xf numFmtId="3" fontId="28" fillId="2" borderId="0" xfId="0" applyNumberFormat="1" applyFont="1" applyFill="1" applyAlignment="1"/>
    <xf numFmtId="38" fontId="28" fillId="2" borderId="0" xfId="0" applyNumberFormat="1" applyFont="1" applyFill="1" applyAlignment="1"/>
    <xf numFmtId="40" fontId="27" fillId="0" borderId="0" xfId="0" applyNumberFormat="1" applyFont="1" applyFill="1"/>
    <xf numFmtId="0" fontId="26" fillId="0" borderId="0" xfId="0" applyFont="1" applyBorder="1" applyAlignment="1">
      <alignment horizontal="left"/>
    </xf>
    <xf numFmtId="3" fontId="28" fillId="3" borderId="2" xfId="0" applyNumberFormat="1" applyFont="1" applyFill="1" applyBorder="1" applyAlignment="1">
      <alignment horizontal="right"/>
    </xf>
    <xf numFmtId="6" fontId="26" fillId="3" borderId="2" xfId="0" applyNumberFormat="1" applyFont="1" applyFill="1" applyBorder="1" applyAlignment="1">
      <alignment horizontal="right"/>
    </xf>
    <xf numFmtId="3" fontId="28" fillId="0" borderId="2" xfId="0" applyNumberFormat="1" applyFont="1" applyFill="1" applyBorder="1" applyAlignment="1">
      <alignment horizontal="right"/>
    </xf>
    <xf numFmtId="6" fontId="26" fillId="0" borderId="2" xfId="0" applyNumberFormat="1" applyFont="1" applyFill="1" applyBorder="1" applyAlignment="1">
      <alignment horizontal="right"/>
    </xf>
    <xf numFmtId="3" fontId="28" fillId="2" borderId="2" xfId="0" applyNumberFormat="1" applyFont="1" applyFill="1" applyBorder="1" applyAlignment="1">
      <alignment horizontal="right"/>
    </xf>
    <xf numFmtId="0" fontId="26" fillId="0" borderId="0" xfId="1" applyNumberFormat="1" applyFont="1" applyFill="1" applyAlignment="1">
      <alignment horizontal="right"/>
    </xf>
    <xf numFmtId="0" fontId="26" fillId="0" borderId="0" xfId="0" applyFont="1" applyFill="1" applyAlignment="1">
      <alignment horizontal="right"/>
    </xf>
    <xf numFmtId="3" fontId="28" fillId="3" borderId="0" xfId="0" applyNumberFormat="1" applyFont="1" applyFill="1" applyBorder="1" applyAlignment="1">
      <alignment horizontal="right"/>
    </xf>
    <xf numFmtId="6" fontId="26" fillId="3" borderId="0" xfId="0" applyNumberFormat="1" applyFont="1" applyFill="1" applyBorder="1" applyAlignment="1">
      <alignment horizontal="right"/>
    </xf>
    <xf numFmtId="3" fontId="28" fillId="0" borderId="0" xfId="0" applyNumberFormat="1" applyFont="1" applyFill="1" applyBorder="1" applyAlignment="1">
      <alignment horizontal="right"/>
    </xf>
    <xf numFmtId="6" fontId="26" fillId="0" borderId="0" xfId="0" applyNumberFormat="1" applyFont="1" applyFill="1" applyBorder="1" applyAlignment="1">
      <alignment horizontal="right"/>
    </xf>
    <xf numFmtId="3" fontId="28" fillId="2" borderId="0" xfId="0" applyNumberFormat="1" applyFont="1" applyFill="1" applyBorder="1" applyAlignment="1">
      <alignment horizontal="right"/>
    </xf>
    <xf numFmtId="6" fontId="26" fillId="2" borderId="0" xfId="0" applyNumberFormat="1" applyFont="1" applyFill="1" applyBorder="1" applyAlignment="1">
      <alignment horizontal="right"/>
    </xf>
    <xf numFmtId="0" fontId="26" fillId="0" borderId="0" xfId="1" applyNumberFormat="1" applyFont="1" applyFill="1" applyBorder="1" applyAlignment="1">
      <alignment horizontal="right"/>
    </xf>
    <xf numFmtId="0" fontId="26" fillId="0" borderId="0" xfId="0" applyFont="1" applyFill="1" applyBorder="1" applyAlignment="1">
      <alignment horizontal="right"/>
    </xf>
    <xf numFmtId="0" fontId="26" fillId="0" borderId="0" xfId="0" applyFont="1" applyFill="1" applyBorder="1" applyAlignment="1">
      <alignment vertical="top" wrapText="1"/>
    </xf>
    <xf numFmtId="166" fontId="26" fillId="3" borderId="0" xfId="0" applyNumberFormat="1" applyFont="1" applyFill="1" applyBorder="1"/>
    <xf numFmtId="3" fontId="28" fillId="0" borderId="0" xfId="2" applyNumberFormat="1" applyFont="1" applyFill="1" applyBorder="1"/>
    <xf numFmtId="3" fontId="28" fillId="3" borderId="0" xfId="2" applyNumberFormat="1" applyFont="1" applyFill="1" applyBorder="1" applyAlignment="1">
      <alignment horizontal="right"/>
    </xf>
    <xf numFmtId="3" fontId="27" fillId="3" borderId="0" xfId="2" applyNumberFormat="1" applyFont="1" applyFill="1" applyBorder="1" applyAlignment="1">
      <alignment horizontal="right"/>
    </xf>
    <xf numFmtId="3" fontId="28" fillId="0" borderId="0" xfId="2" applyNumberFormat="1" applyFont="1" applyFill="1" applyBorder="1" applyAlignment="1">
      <alignment horizontal="right"/>
    </xf>
    <xf numFmtId="3" fontId="27" fillId="0" borderId="0" xfId="2" applyNumberFormat="1" applyFont="1" applyFill="1" applyBorder="1" applyAlignment="1">
      <alignment horizontal="right"/>
    </xf>
    <xf numFmtId="3" fontId="28" fillId="2" borderId="0" xfId="2" applyNumberFormat="1" applyFont="1" applyFill="1" applyBorder="1" applyAlignment="1">
      <alignment horizontal="right"/>
    </xf>
    <xf numFmtId="3" fontId="26" fillId="2" borderId="0" xfId="2" applyNumberFormat="1" applyFont="1" applyFill="1" applyBorder="1" applyAlignment="1">
      <alignment horizontal="right"/>
    </xf>
    <xf numFmtId="3" fontId="27" fillId="0" borderId="0" xfId="2" applyNumberFormat="1" applyFont="1" applyFill="1" applyBorder="1"/>
    <xf numFmtId="3" fontId="27" fillId="0" borderId="0" xfId="2" applyNumberFormat="1" applyFont="1" applyFill="1"/>
    <xf numFmtId="3" fontId="28" fillId="0" borderId="0" xfId="2" applyNumberFormat="1" applyFont="1" applyFill="1"/>
    <xf numFmtId="3" fontId="28" fillId="3" borderId="1" xfId="2" applyNumberFormat="1" applyFont="1" applyFill="1" applyBorder="1" applyAlignment="1">
      <alignment horizontal="right"/>
    </xf>
    <xf numFmtId="3" fontId="28" fillId="0" borderId="1" xfId="2" applyNumberFormat="1" applyFont="1" applyFill="1" applyBorder="1" applyAlignment="1">
      <alignment horizontal="right"/>
    </xf>
    <xf numFmtId="3" fontId="28" fillId="2" borderId="1" xfId="2" applyNumberFormat="1" applyFont="1" applyFill="1" applyBorder="1" applyAlignment="1">
      <alignment horizontal="right"/>
    </xf>
    <xf numFmtId="3" fontId="26" fillId="2" borderId="1" xfId="2" applyNumberFormat="1" applyFont="1" applyFill="1" applyBorder="1" applyAlignment="1">
      <alignment horizontal="right"/>
    </xf>
    <xf numFmtId="1" fontId="28" fillId="3" borderId="0" xfId="0" applyNumberFormat="1" applyFont="1" applyFill="1" applyBorder="1" applyAlignment="1">
      <alignment horizontal="right"/>
    </xf>
    <xf numFmtId="166" fontId="26" fillId="3" borderId="0" xfId="0" applyNumberFormat="1" applyFont="1" applyFill="1" applyBorder="1" applyAlignment="1">
      <alignment horizontal="right"/>
    </xf>
    <xf numFmtId="1" fontId="28" fillId="0" borderId="0" xfId="0" applyNumberFormat="1" applyFont="1" applyFill="1" applyBorder="1" applyAlignment="1">
      <alignment horizontal="right"/>
    </xf>
    <xf numFmtId="166" fontId="26" fillId="0" borderId="0" xfId="0" applyNumberFormat="1" applyFont="1" applyFill="1" applyBorder="1" applyAlignment="1">
      <alignment horizontal="right"/>
    </xf>
    <xf numFmtId="1" fontId="28" fillId="2" borderId="0" xfId="0" applyNumberFormat="1" applyFont="1" applyFill="1" applyBorder="1" applyAlignment="1">
      <alignment horizontal="right"/>
    </xf>
    <xf numFmtId="166" fontId="26" fillId="2" borderId="0" xfId="0" applyNumberFormat="1" applyFont="1" applyFill="1" applyBorder="1" applyAlignment="1">
      <alignment horizontal="right"/>
    </xf>
    <xf numFmtId="0" fontId="26" fillId="0" borderId="0" xfId="1" applyNumberFormat="1" applyFont="1" applyFill="1"/>
    <xf numFmtId="8" fontId="26" fillId="0" borderId="0" xfId="0" applyNumberFormat="1" applyFont="1" applyFill="1"/>
    <xf numFmtId="0" fontId="26" fillId="0" borderId="0" xfId="0" applyFont="1" applyFill="1"/>
    <xf numFmtId="38" fontId="28" fillId="0" borderId="0" xfId="0" applyNumberFormat="1" applyFont="1" applyFill="1"/>
    <xf numFmtId="9" fontId="28" fillId="3" borderId="0" xfId="1" applyFont="1" applyFill="1" applyBorder="1"/>
    <xf numFmtId="9" fontId="28" fillId="0" borderId="0" xfId="1" applyFont="1" applyFill="1" applyBorder="1"/>
    <xf numFmtId="9" fontId="28" fillId="2" borderId="0" xfId="1" applyFont="1" applyFill="1" applyBorder="1"/>
    <xf numFmtId="40" fontId="29" fillId="2" borderId="0" xfId="0" applyNumberFormat="1" applyFont="1" applyFill="1" applyBorder="1" applyAlignment="1">
      <alignment horizontal="left" vertical="center" wrapText="1"/>
    </xf>
    <xf numFmtId="3" fontId="28" fillId="2" borderId="0" xfId="0" applyNumberFormat="1" applyFont="1" applyFill="1" applyBorder="1" applyAlignment="1">
      <alignment vertical="center" wrapText="1"/>
    </xf>
    <xf numFmtId="6" fontId="26" fillId="2" borderId="0" xfId="0" applyNumberFormat="1" applyFont="1" applyFill="1" applyBorder="1" applyAlignment="1">
      <alignment vertical="center" wrapText="1"/>
    </xf>
    <xf numFmtId="0" fontId="27" fillId="0" borderId="0" xfId="1" applyNumberFormat="1" applyFont="1" applyFill="1" applyBorder="1" applyAlignment="1">
      <alignment vertical="center" wrapText="1"/>
    </xf>
    <xf numFmtId="0" fontId="27" fillId="0" borderId="0" xfId="0" applyFont="1" applyFill="1" applyBorder="1" applyAlignment="1">
      <alignment vertical="center" wrapText="1"/>
    </xf>
    <xf numFmtId="0" fontId="28" fillId="0" borderId="0" xfId="0" applyFont="1"/>
    <xf numFmtId="0" fontId="27" fillId="0" borderId="0" xfId="0" applyFont="1"/>
    <xf numFmtId="3" fontId="26" fillId="0" borderId="0" xfId="0" applyNumberFormat="1" applyFont="1" applyFill="1"/>
    <xf numFmtId="0" fontId="30" fillId="0" borderId="0" xfId="0" applyFont="1" applyAlignment="1">
      <alignment horizontal="left" vertical="center"/>
    </xf>
    <xf numFmtId="3" fontId="31" fillId="2" borderId="0" xfId="0" applyNumberFormat="1" applyFont="1" applyFill="1" applyAlignment="1">
      <alignment horizontal="center"/>
    </xf>
    <xf numFmtId="0" fontId="31" fillId="2" borderId="0" xfId="0" applyFont="1" applyFill="1" applyAlignment="1">
      <alignment horizontal="center"/>
    </xf>
    <xf numFmtId="0" fontId="32" fillId="0" borderId="0" xfId="0" applyNumberFormat="1" applyFont="1"/>
    <xf numFmtId="0" fontId="32" fillId="0" borderId="0" xfId="0" applyFont="1"/>
    <xf numFmtId="0" fontId="31" fillId="0" borderId="0" xfId="0" applyFont="1" applyFill="1" applyBorder="1"/>
    <xf numFmtId="3" fontId="33" fillId="3" borderId="0" xfId="0" applyNumberFormat="1" applyFont="1" applyFill="1" applyAlignment="1">
      <alignment horizontal="center"/>
    </xf>
    <xf numFmtId="0" fontId="33" fillId="3" borderId="0" xfId="0" applyFont="1" applyFill="1" applyAlignment="1">
      <alignment horizontal="center"/>
    </xf>
    <xf numFmtId="3" fontId="33" fillId="0" borderId="0" xfId="0" applyNumberFormat="1" applyFont="1" applyAlignment="1">
      <alignment horizontal="center"/>
    </xf>
    <xf numFmtId="0" fontId="33" fillId="0" borderId="0" xfId="0" applyFont="1" applyAlignment="1">
      <alignment horizontal="center"/>
    </xf>
    <xf numFmtId="164" fontId="33" fillId="3" borderId="0" xfId="2" applyNumberFormat="1" applyFont="1" applyFill="1" applyAlignment="1">
      <alignment horizontal="center"/>
    </xf>
    <xf numFmtId="0" fontId="33" fillId="0" borderId="0" xfId="0" applyFont="1"/>
    <xf numFmtId="42" fontId="33" fillId="0" borderId="0" xfId="2" applyNumberFormat="1" applyFont="1" applyAlignment="1">
      <alignment horizontal="center"/>
    </xf>
    <xf numFmtId="3" fontId="33" fillId="2" borderId="0" xfId="0" applyNumberFormat="1" applyFont="1" applyFill="1" applyAlignment="1">
      <alignment horizontal="center"/>
    </xf>
    <xf numFmtId="0" fontId="34" fillId="2" borderId="0" xfId="0" applyFont="1" applyFill="1" applyAlignment="1">
      <alignment horizontal="center"/>
    </xf>
    <xf numFmtId="0" fontId="33" fillId="0" borderId="0" xfId="0" applyFont="1" applyBorder="1" applyAlignment="1">
      <alignment horizontal="left" indent="1"/>
    </xf>
    <xf numFmtId="3" fontId="33" fillId="3" borderId="0" xfId="0" applyNumberFormat="1" applyFont="1" applyFill="1" applyBorder="1" applyAlignment="1">
      <alignment horizontal="right"/>
    </xf>
    <xf numFmtId="164" fontId="33" fillId="3" borderId="0" xfId="2" applyNumberFormat="1" applyFont="1" applyFill="1" applyAlignment="1">
      <alignment horizontal="right"/>
    </xf>
    <xf numFmtId="3" fontId="33" fillId="0" borderId="0" xfId="2" applyNumberFormat="1" applyFont="1" applyBorder="1" applyAlignment="1">
      <alignment horizontal="right"/>
    </xf>
    <xf numFmtId="164" fontId="33" fillId="0" borderId="0" xfId="2" applyNumberFormat="1" applyFont="1" applyAlignment="1">
      <alignment horizontal="right" indent="1"/>
    </xf>
    <xf numFmtId="3" fontId="33" fillId="3" borderId="0" xfId="2" applyNumberFormat="1" applyFont="1" applyFill="1" applyBorder="1" applyAlignment="1">
      <alignment horizontal="right"/>
    </xf>
    <xf numFmtId="164" fontId="33" fillId="3" borderId="0" xfId="2" applyNumberFormat="1" applyFont="1" applyFill="1" applyAlignment="1">
      <alignment horizontal="right" indent="1"/>
    </xf>
    <xf numFmtId="3" fontId="33" fillId="0" borderId="0" xfId="0" applyNumberFormat="1" applyFont="1" applyBorder="1" applyAlignment="1">
      <alignment horizontal="right"/>
    </xf>
    <xf numFmtId="164" fontId="32" fillId="0" borderId="0" xfId="0" applyNumberFormat="1" applyFont="1" applyAlignment="1">
      <alignment horizontal="right" indent="1"/>
    </xf>
    <xf numFmtId="164" fontId="33" fillId="0" borderId="0" xfId="2" applyNumberFormat="1" applyFont="1" applyAlignment="1">
      <alignment horizontal="right"/>
    </xf>
    <xf numFmtId="164" fontId="33" fillId="0" borderId="0" xfId="2" applyNumberFormat="1" applyFont="1" applyBorder="1" applyAlignment="1">
      <alignment horizontal="right" indent="1"/>
    </xf>
    <xf numFmtId="3" fontId="33" fillId="2" borderId="0" xfId="0" applyNumberFormat="1" applyFont="1" applyFill="1" applyBorder="1" applyAlignment="1">
      <alignment horizontal="right"/>
    </xf>
    <xf numFmtId="164" fontId="32" fillId="2" borderId="0" xfId="0" applyNumberFormat="1" applyFont="1" applyFill="1" applyBorder="1" applyAlignment="1">
      <alignment horizontal="right"/>
    </xf>
    <xf numFmtId="0" fontId="32" fillId="0" borderId="0" xfId="0" applyNumberFormat="1" applyFont="1" applyAlignment="1">
      <alignment horizontal="right"/>
    </xf>
    <xf numFmtId="0" fontId="32" fillId="0" borderId="0" xfId="0" applyFont="1" applyAlignment="1">
      <alignment horizontal="right"/>
    </xf>
    <xf numFmtId="0" fontId="33" fillId="0" borderId="0" xfId="0" applyFont="1" applyFill="1" applyBorder="1"/>
    <xf numFmtId="164" fontId="33" fillId="3" borderId="1" xfId="2" applyNumberFormat="1" applyFont="1" applyFill="1" applyBorder="1" applyAlignment="1">
      <alignment horizontal="right" indent="1"/>
    </xf>
    <xf numFmtId="164" fontId="33" fillId="0" borderId="1" xfId="2" applyNumberFormat="1" applyFont="1" applyBorder="1" applyAlignment="1">
      <alignment horizontal="right" indent="1"/>
    </xf>
    <xf numFmtId="164" fontId="32" fillId="0" borderId="1" xfId="0" applyNumberFormat="1" applyFont="1" applyBorder="1" applyAlignment="1">
      <alignment horizontal="right" indent="1"/>
    </xf>
    <xf numFmtId="164" fontId="33" fillId="3" borderId="1" xfId="2" applyNumberFormat="1" applyFont="1" applyFill="1" applyBorder="1" applyAlignment="1">
      <alignment horizontal="right"/>
    </xf>
    <xf numFmtId="164" fontId="33" fillId="0" borderId="1" xfId="2" applyNumberFormat="1" applyFont="1" applyBorder="1" applyAlignment="1">
      <alignment horizontal="right"/>
    </xf>
    <xf numFmtId="3" fontId="33" fillId="2" borderId="0" xfId="2" applyNumberFormat="1" applyFont="1" applyFill="1" applyBorder="1" applyAlignment="1">
      <alignment horizontal="right"/>
    </xf>
    <xf numFmtId="164" fontId="32" fillId="2" borderId="1" xfId="0" applyNumberFormat="1" applyFont="1" applyFill="1" applyBorder="1" applyAlignment="1">
      <alignment horizontal="right"/>
    </xf>
    <xf numFmtId="3" fontId="33" fillId="3" borderId="0" xfId="0" applyNumberFormat="1" applyFont="1" applyFill="1" applyBorder="1"/>
    <xf numFmtId="6" fontId="31" fillId="3" borderId="0" xfId="0" applyNumberFormat="1" applyFont="1" applyFill="1" applyBorder="1"/>
    <xf numFmtId="3" fontId="33" fillId="0" borderId="0" xfId="0" applyNumberFormat="1" applyFont="1" applyFill="1" applyBorder="1"/>
    <xf numFmtId="6" fontId="31" fillId="0" borderId="0" xfId="0" applyNumberFormat="1" applyFont="1" applyFill="1" applyBorder="1"/>
    <xf numFmtId="3" fontId="33" fillId="2" borderId="0" xfId="0" applyNumberFormat="1" applyFont="1" applyFill="1" applyBorder="1"/>
    <xf numFmtId="6" fontId="31" fillId="2" borderId="0" xfId="0" applyNumberFormat="1" applyFont="1" applyFill="1" applyBorder="1"/>
    <xf numFmtId="42" fontId="31" fillId="3" borderId="0" xfId="2" applyNumberFormat="1" applyFont="1" applyFill="1" applyAlignment="1">
      <alignment horizontal="right"/>
    </xf>
    <xf numFmtId="42" fontId="31" fillId="0" borderId="0" xfId="2" applyNumberFormat="1" applyFont="1" applyFill="1" applyAlignment="1">
      <alignment horizontal="right"/>
    </xf>
    <xf numFmtId="42" fontId="31" fillId="2" borderId="0" xfId="0" applyNumberFormat="1" applyFont="1" applyFill="1" applyBorder="1" applyAlignment="1">
      <alignment horizontal="right"/>
    </xf>
    <xf numFmtId="0" fontId="33" fillId="0" borderId="0" xfId="0" applyFont="1" applyBorder="1" applyAlignment="1">
      <alignment horizontal="left"/>
    </xf>
    <xf numFmtId="42" fontId="33" fillId="3" borderId="0" xfId="0" applyNumberFormat="1" applyFont="1" applyFill="1" applyBorder="1" applyAlignment="1">
      <alignment horizontal="right"/>
    </xf>
    <xf numFmtId="42" fontId="33" fillId="0" borderId="0" xfId="0" applyNumberFormat="1" applyFont="1" applyBorder="1" applyAlignment="1">
      <alignment horizontal="right"/>
    </xf>
    <xf numFmtId="42" fontId="33" fillId="3" borderId="0" xfId="2" applyNumberFormat="1" applyFont="1" applyFill="1" applyBorder="1" applyAlignment="1">
      <alignment horizontal="right"/>
    </xf>
    <xf numFmtId="42" fontId="33" fillId="2" borderId="0" xfId="0" applyNumberFormat="1" applyFont="1" applyFill="1" applyBorder="1" applyAlignment="1">
      <alignment horizontal="right"/>
    </xf>
    <xf numFmtId="0" fontId="33" fillId="0" borderId="0" xfId="0" applyNumberFormat="1" applyFont="1" applyBorder="1" applyAlignment="1">
      <alignment horizontal="right"/>
    </xf>
    <xf numFmtId="0" fontId="33" fillId="0" borderId="0" xfId="0" applyFont="1" applyBorder="1" applyAlignment="1">
      <alignment horizontal="right"/>
    </xf>
    <xf numFmtId="0" fontId="31" fillId="0" borderId="0" xfId="0" applyFont="1" applyAlignment="1">
      <alignment horizontal="left"/>
    </xf>
    <xf numFmtId="42" fontId="31" fillId="3" borderId="0" xfId="0" applyNumberFormat="1" applyFont="1" applyFill="1" applyBorder="1" applyAlignment="1">
      <alignment horizontal="right"/>
    </xf>
    <xf numFmtId="42" fontId="31" fillId="0" borderId="0" xfId="0" applyNumberFormat="1" applyFont="1" applyBorder="1" applyAlignment="1">
      <alignment horizontal="right"/>
    </xf>
    <xf numFmtId="42" fontId="31" fillId="3" borderId="0" xfId="2" applyNumberFormat="1" applyFont="1" applyFill="1" applyBorder="1" applyAlignment="1">
      <alignment horizontal="right"/>
    </xf>
    <xf numFmtId="0" fontId="32" fillId="0" borderId="0" xfId="0" applyFont="1" applyAlignment="1">
      <alignment horizontal="left"/>
    </xf>
    <xf numFmtId="3" fontId="33" fillId="3" borderId="0" xfId="3" applyNumberFormat="1" applyFont="1" applyFill="1" applyAlignment="1">
      <alignment horizontal="right"/>
    </xf>
    <xf numFmtId="164" fontId="33" fillId="3" borderId="0" xfId="2" applyNumberFormat="1" applyFont="1" applyFill="1" applyBorder="1" applyAlignment="1">
      <alignment horizontal="right" indent="1"/>
    </xf>
    <xf numFmtId="3" fontId="33" fillId="0" borderId="0" xfId="3" applyNumberFormat="1" applyFont="1" applyAlignment="1">
      <alignment horizontal="right"/>
    </xf>
    <xf numFmtId="165" fontId="33" fillId="0" borderId="0" xfId="3" applyNumberFormat="1" applyFont="1" applyAlignment="1">
      <alignment horizontal="right"/>
    </xf>
    <xf numFmtId="3" fontId="33" fillId="3" borderId="0" xfId="2" applyNumberFormat="1" applyFont="1" applyFill="1" applyAlignment="1">
      <alignment horizontal="right"/>
    </xf>
    <xf numFmtId="165" fontId="33" fillId="3" borderId="0" xfId="3" applyNumberFormat="1" applyFont="1" applyFill="1" applyAlignment="1">
      <alignment horizontal="right"/>
    </xf>
    <xf numFmtId="42" fontId="33" fillId="0" borderId="0" xfId="3" applyNumberFormat="1" applyFont="1" applyAlignment="1">
      <alignment horizontal="right"/>
    </xf>
    <xf numFmtId="3" fontId="33" fillId="2" borderId="0" xfId="3" applyNumberFormat="1" applyFont="1" applyFill="1" applyAlignment="1">
      <alignment horizontal="right"/>
    </xf>
    <xf numFmtId="164" fontId="32" fillId="2" borderId="0" xfId="0" applyNumberFormat="1" applyFont="1" applyFill="1" applyAlignment="1">
      <alignment horizontal="right"/>
    </xf>
    <xf numFmtId="0" fontId="33" fillId="0" borderId="0" xfId="3" applyNumberFormat="1" applyFont="1" applyAlignment="1">
      <alignment horizontal="right"/>
    </xf>
    <xf numFmtId="0" fontId="33" fillId="0" borderId="0" xfId="0" applyFont="1" applyBorder="1"/>
    <xf numFmtId="3" fontId="33" fillId="0" borderId="0" xfId="3" applyNumberFormat="1" applyFont="1" applyFill="1" applyAlignment="1">
      <alignment horizontal="right"/>
    </xf>
    <xf numFmtId="164" fontId="33" fillId="0" borderId="0" xfId="2" applyNumberFormat="1" applyFont="1" applyFill="1" applyAlignment="1">
      <alignment horizontal="right"/>
    </xf>
    <xf numFmtId="164" fontId="33" fillId="2" borderId="0" xfId="2" applyNumberFormat="1" applyFont="1" applyFill="1" applyAlignment="1">
      <alignment horizontal="right"/>
    </xf>
    <xf numFmtId="43" fontId="33" fillId="0" borderId="0" xfId="1" applyNumberFormat="1" applyFont="1" applyAlignment="1">
      <alignment horizontal="right"/>
    </xf>
    <xf numFmtId="0" fontId="33" fillId="0" borderId="0" xfId="3" applyNumberFormat="1" applyFont="1" applyAlignment="1">
      <alignment horizontal="left"/>
    </xf>
    <xf numFmtId="3" fontId="35" fillId="0" borderId="0" xfId="3" applyNumberFormat="1" applyFont="1" applyAlignment="1">
      <alignment horizontal="right"/>
    </xf>
    <xf numFmtId="0" fontId="33" fillId="0" borderId="0" xfId="1" applyNumberFormat="1" applyFont="1" applyAlignment="1">
      <alignment horizontal="right"/>
    </xf>
    <xf numFmtId="0" fontId="31" fillId="0" borderId="0" xfId="0" applyFont="1" applyBorder="1" applyAlignment="1">
      <alignment horizontal="left" vertical="top"/>
    </xf>
    <xf numFmtId="3" fontId="33" fillId="3" borderId="2" xfId="0" applyNumberFormat="1" applyFont="1" applyFill="1" applyBorder="1" applyAlignment="1">
      <alignment horizontal="right"/>
    </xf>
    <xf numFmtId="165" fontId="31" fillId="3" borderId="2" xfId="3" applyNumberFormat="1" applyFont="1" applyFill="1" applyBorder="1" applyAlignment="1">
      <alignment horizontal="right"/>
    </xf>
    <xf numFmtId="3" fontId="33" fillId="0" borderId="2" xfId="0" applyNumberFormat="1" applyFont="1" applyBorder="1" applyAlignment="1">
      <alignment horizontal="right"/>
    </xf>
    <xf numFmtId="165" fontId="31" fillId="0" borderId="2" xfId="3" applyNumberFormat="1" applyFont="1" applyBorder="1" applyAlignment="1">
      <alignment horizontal="right"/>
    </xf>
    <xf numFmtId="3" fontId="33" fillId="0" borderId="2" xfId="0" applyNumberFormat="1" applyFont="1" applyFill="1" applyBorder="1" applyAlignment="1">
      <alignment horizontal="right"/>
    </xf>
    <xf numFmtId="3" fontId="33" fillId="2" borderId="2" xfId="3" applyNumberFormat="1" applyFont="1" applyFill="1" applyBorder="1" applyAlignment="1">
      <alignment horizontal="right"/>
    </xf>
    <xf numFmtId="42" fontId="31" fillId="2" borderId="2" xfId="0" applyNumberFormat="1" applyFont="1" applyFill="1" applyBorder="1" applyAlignment="1">
      <alignment horizontal="right"/>
    </xf>
    <xf numFmtId="0" fontId="33" fillId="0" borderId="0" xfId="0" applyNumberFormat="1" applyFont="1" applyAlignment="1">
      <alignment horizontal="right"/>
    </xf>
    <xf numFmtId="164" fontId="32" fillId="0" borderId="0" xfId="0" applyNumberFormat="1" applyFont="1" applyAlignment="1">
      <alignment horizontal="right"/>
    </xf>
    <xf numFmtId="0" fontId="32" fillId="0" borderId="0" xfId="0" applyFont="1" applyBorder="1"/>
    <xf numFmtId="165" fontId="31" fillId="3" borderId="0" xfId="3" applyNumberFormat="1" applyFont="1" applyFill="1" applyBorder="1" applyAlignment="1">
      <alignment horizontal="right"/>
    </xf>
    <xf numFmtId="165" fontId="31" fillId="0" borderId="0" xfId="3" applyNumberFormat="1" applyFont="1" applyBorder="1" applyAlignment="1">
      <alignment horizontal="right"/>
    </xf>
    <xf numFmtId="164" fontId="31" fillId="0" borderId="0" xfId="2" applyNumberFormat="1" applyFont="1" applyBorder="1" applyAlignment="1">
      <alignment horizontal="right"/>
    </xf>
    <xf numFmtId="3" fontId="33" fillId="2" borderId="0" xfId="3" applyNumberFormat="1" applyFont="1" applyFill="1" applyBorder="1" applyAlignment="1">
      <alignment horizontal="right"/>
    </xf>
    <xf numFmtId="165" fontId="31" fillId="2" borderId="0" xfId="3" applyNumberFormat="1" applyFont="1" applyFill="1" applyBorder="1" applyAlignment="1">
      <alignment horizontal="right"/>
    </xf>
    <xf numFmtId="0" fontId="32" fillId="0" borderId="0" xfId="0" applyNumberFormat="1" applyFont="1" applyBorder="1" applyAlignment="1">
      <alignment horizontal="right"/>
    </xf>
    <xf numFmtId="164" fontId="32" fillId="0" borderId="0" xfId="0" applyNumberFormat="1" applyFont="1" applyBorder="1" applyAlignment="1">
      <alignment horizontal="right"/>
    </xf>
    <xf numFmtId="0" fontId="32" fillId="0" borderId="0" xfId="0" applyFont="1" applyBorder="1" applyAlignment="1">
      <alignment horizontal="right"/>
    </xf>
    <xf numFmtId="0" fontId="33" fillId="3" borderId="0" xfId="0" applyFont="1" applyFill="1" applyBorder="1"/>
    <xf numFmtId="0" fontId="32" fillId="3" borderId="0" xfId="0" applyFont="1" applyFill="1" applyBorder="1"/>
    <xf numFmtId="0" fontId="32" fillId="0" borderId="0" xfId="0" applyFont="1" applyFill="1" applyBorder="1"/>
    <xf numFmtId="0" fontId="33" fillId="2" borderId="0" xfId="0" applyFont="1" applyFill="1" applyBorder="1"/>
    <xf numFmtId="0" fontId="31" fillId="2" borderId="0" xfId="0" applyFont="1" applyFill="1" applyBorder="1"/>
    <xf numFmtId="0" fontId="32" fillId="0" borderId="0" xfId="0" applyNumberFormat="1" applyFont="1" applyFill="1"/>
    <xf numFmtId="0" fontId="32" fillId="0" borderId="0" xfId="0" applyFont="1" applyFill="1"/>
    <xf numFmtId="3" fontId="32" fillId="3" borderId="0" xfId="0" applyNumberFormat="1" applyFont="1" applyFill="1" applyBorder="1"/>
    <xf numFmtId="3" fontId="32" fillId="0" borderId="0" xfId="0" applyNumberFormat="1" applyFont="1" applyFill="1" applyBorder="1"/>
    <xf numFmtId="3" fontId="31" fillId="2" borderId="0" xfId="0" applyNumberFormat="1" applyFont="1" applyFill="1" applyBorder="1"/>
    <xf numFmtId="165" fontId="31" fillId="0" borderId="2" xfId="3" applyNumberFormat="1" applyFont="1" applyFill="1" applyBorder="1" applyAlignment="1">
      <alignment horizontal="right"/>
    </xf>
    <xf numFmtId="3" fontId="33" fillId="2" borderId="2" xfId="0" applyNumberFormat="1" applyFont="1" applyFill="1" applyBorder="1" applyAlignment="1">
      <alignment horizontal="right"/>
    </xf>
    <xf numFmtId="165" fontId="31" fillId="2" borderId="2" xfId="3" applyNumberFormat="1" applyFont="1" applyFill="1" applyBorder="1" applyAlignment="1">
      <alignment horizontal="right"/>
    </xf>
    <xf numFmtId="0" fontId="32" fillId="0" borderId="0" xfId="0" applyNumberFormat="1" applyFont="1" applyFill="1" applyBorder="1"/>
    <xf numFmtId="0" fontId="33" fillId="3" borderId="0" xfId="0" applyFont="1" applyFill="1"/>
    <xf numFmtId="0" fontId="32" fillId="3" borderId="0" xfId="0" applyFont="1" applyFill="1"/>
    <xf numFmtId="0" fontId="33" fillId="0" borderId="0" xfId="0" applyFont="1" applyFill="1"/>
    <xf numFmtId="3" fontId="33" fillId="3" borderId="0" xfId="0" applyNumberFormat="1" applyFont="1" applyFill="1"/>
    <xf numFmtId="3" fontId="32" fillId="3" borderId="0" xfId="0" applyNumberFormat="1" applyFont="1" applyFill="1"/>
    <xf numFmtId="3" fontId="33" fillId="0" borderId="0" xfId="0" applyNumberFormat="1" applyFont="1" applyFill="1"/>
    <xf numFmtId="3" fontId="32" fillId="0" borderId="0" xfId="0" applyNumberFormat="1" applyFont="1" applyFill="1"/>
    <xf numFmtId="3" fontId="33" fillId="2" borderId="0" xfId="0" applyNumberFormat="1" applyFont="1" applyFill="1"/>
    <xf numFmtId="3" fontId="31" fillId="2" borderId="0" xfId="0" applyNumberFormat="1" applyFont="1" applyFill="1"/>
    <xf numFmtId="3" fontId="33" fillId="3" borderId="0" xfId="0" applyNumberFormat="1" applyFont="1" applyFill="1" applyAlignment="1"/>
    <xf numFmtId="38" fontId="32" fillId="3" borderId="0" xfId="0" applyNumberFormat="1" applyFont="1" applyFill="1" applyAlignment="1"/>
    <xf numFmtId="3" fontId="33" fillId="0" borderId="0" xfId="0" applyNumberFormat="1" applyFont="1" applyFill="1" applyAlignment="1"/>
    <xf numFmtId="38" fontId="32" fillId="0" borderId="0" xfId="0" applyNumberFormat="1" applyFont="1" applyFill="1" applyAlignment="1"/>
    <xf numFmtId="38" fontId="33" fillId="3" borderId="0" xfId="0" applyNumberFormat="1" applyFont="1" applyFill="1" applyAlignment="1"/>
    <xf numFmtId="38" fontId="32" fillId="0" borderId="0" xfId="2" applyNumberFormat="1" applyFont="1" applyFill="1" applyAlignment="1"/>
    <xf numFmtId="38" fontId="32" fillId="3" borderId="0" xfId="2" applyNumberFormat="1" applyFont="1" applyFill="1" applyAlignment="1"/>
    <xf numFmtId="3" fontId="33" fillId="2" borderId="0" xfId="0" applyNumberFormat="1" applyFont="1" applyFill="1" applyAlignment="1"/>
    <xf numFmtId="38" fontId="31" fillId="2" borderId="0" xfId="0" applyNumberFormat="1" applyFont="1" applyFill="1" applyAlignment="1"/>
    <xf numFmtId="3" fontId="33" fillId="3" borderId="0" xfId="0" applyNumberFormat="1" applyFont="1" applyFill="1" applyBorder="1" applyAlignment="1"/>
    <xf numFmtId="38" fontId="32" fillId="3" borderId="0" xfId="0" applyNumberFormat="1" applyFont="1" applyFill="1" applyBorder="1" applyAlignment="1"/>
    <xf numFmtId="3" fontId="33" fillId="0" borderId="0" xfId="0" applyNumberFormat="1" applyFont="1" applyFill="1" applyBorder="1" applyAlignment="1"/>
    <xf numFmtId="38" fontId="32" fillId="0" borderId="0" xfId="0" applyNumberFormat="1" applyFont="1" applyFill="1" applyBorder="1" applyAlignment="1"/>
    <xf numFmtId="38" fontId="33" fillId="3" borderId="0" xfId="0" applyNumberFormat="1" applyFont="1" applyFill="1" applyBorder="1" applyAlignment="1"/>
    <xf numFmtId="38" fontId="32" fillId="0" borderId="0" xfId="2" applyNumberFormat="1" applyFont="1" applyFill="1" applyBorder="1" applyAlignment="1"/>
    <xf numFmtId="38" fontId="32" fillId="3" borderId="0" xfId="2" applyNumberFormat="1" applyFont="1" applyFill="1" applyBorder="1" applyAlignment="1"/>
    <xf numFmtId="3" fontId="33" fillId="2" borderId="0" xfId="0" applyNumberFormat="1" applyFont="1" applyFill="1" applyBorder="1" applyAlignment="1"/>
    <xf numFmtId="38" fontId="31" fillId="2" borderId="0" xfId="0" applyNumberFormat="1" applyFont="1" applyFill="1" applyBorder="1" applyAlignment="1"/>
    <xf numFmtId="40" fontId="32" fillId="0" borderId="0" xfId="0" applyNumberFormat="1" applyFont="1" applyFill="1"/>
    <xf numFmtId="0" fontId="31" fillId="0" borderId="0" xfId="0" applyFont="1" applyFill="1" applyBorder="1" applyAlignment="1">
      <alignment horizontal="left"/>
    </xf>
    <xf numFmtId="6" fontId="31" fillId="3" borderId="2" xfId="0" applyNumberFormat="1" applyFont="1" applyFill="1" applyBorder="1" applyAlignment="1">
      <alignment horizontal="right"/>
    </xf>
    <xf numFmtId="6" fontId="31" fillId="0" borderId="2" xfId="0" applyNumberFormat="1" applyFont="1" applyFill="1" applyBorder="1" applyAlignment="1">
      <alignment horizontal="right"/>
    </xf>
    <xf numFmtId="3" fontId="31" fillId="2" borderId="2" xfId="0" applyNumberFormat="1" applyFont="1" applyFill="1" applyBorder="1" applyAlignment="1">
      <alignment horizontal="right"/>
    </xf>
    <xf numFmtId="0" fontId="31" fillId="0" borderId="0" xfId="0" applyNumberFormat="1" applyFont="1" applyFill="1" applyAlignment="1">
      <alignment horizontal="right"/>
    </xf>
    <xf numFmtId="0" fontId="31" fillId="0" borderId="0" xfId="0" applyFont="1" applyFill="1" applyAlignment="1">
      <alignment horizontal="right"/>
    </xf>
    <xf numFmtId="6" fontId="31" fillId="3" borderId="0" xfId="0" applyNumberFormat="1" applyFont="1" applyFill="1" applyBorder="1" applyAlignment="1">
      <alignment horizontal="right"/>
    </xf>
    <xf numFmtId="3" fontId="33" fillId="0" borderId="0" xfId="0" applyNumberFormat="1" applyFont="1" applyFill="1" applyBorder="1" applyAlignment="1">
      <alignment horizontal="right"/>
    </xf>
    <xf numFmtId="6" fontId="31" fillId="0" borderId="0" xfId="0" applyNumberFormat="1" applyFont="1" applyFill="1" applyBorder="1" applyAlignment="1">
      <alignment horizontal="right"/>
    </xf>
    <xf numFmtId="6" fontId="31" fillId="2" borderId="0" xfId="0" applyNumberFormat="1" applyFont="1" applyFill="1" applyBorder="1" applyAlignment="1">
      <alignment horizontal="right"/>
    </xf>
    <xf numFmtId="0" fontId="31" fillId="0" borderId="0" xfId="0" applyNumberFormat="1" applyFont="1" applyFill="1" applyBorder="1" applyAlignment="1">
      <alignment horizontal="right"/>
    </xf>
    <xf numFmtId="0" fontId="31" fillId="0" borderId="0" xfId="0" applyFont="1" applyFill="1" applyBorder="1" applyAlignment="1">
      <alignment horizontal="right"/>
    </xf>
    <xf numFmtId="0" fontId="31" fillId="0" borderId="0" xfId="0" applyFont="1" applyFill="1" applyBorder="1" applyAlignment="1">
      <alignment vertical="top" wrapText="1"/>
    </xf>
    <xf numFmtId="0" fontId="32" fillId="0" borderId="0" xfId="0" applyFont="1" applyBorder="1" applyAlignment="1">
      <alignment horizontal="left"/>
    </xf>
    <xf numFmtId="164" fontId="33" fillId="3" borderId="0" xfId="2" applyNumberFormat="1" applyFont="1" applyFill="1" applyBorder="1" applyAlignment="1">
      <alignment horizontal="right"/>
    </xf>
    <xf numFmtId="164" fontId="33" fillId="0" borderId="0" xfId="2" applyNumberFormat="1" applyFont="1" applyBorder="1" applyAlignment="1">
      <alignment horizontal="right"/>
    </xf>
    <xf numFmtId="0" fontId="32" fillId="3" borderId="0" xfId="0" applyFont="1" applyFill="1" applyBorder="1" applyAlignment="1">
      <alignment horizontal="right"/>
    </xf>
    <xf numFmtId="42" fontId="33" fillId="0" borderId="0" xfId="2" applyNumberFormat="1" applyFont="1" applyBorder="1" applyAlignment="1">
      <alignment horizontal="right"/>
    </xf>
    <xf numFmtId="0" fontId="32" fillId="2" borderId="0" xfId="0" applyFont="1" applyFill="1" applyBorder="1" applyAlignment="1">
      <alignment horizontal="right"/>
    </xf>
    <xf numFmtId="3" fontId="33" fillId="0" borderId="0" xfId="2" applyNumberFormat="1" applyFont="1" applyFill="1" applyBorder="1" applyAlignment="1">
      <alignment horizontal="right"/>
    </xf>
    <xf numFmtId="166" fontId="31" fillId="3" borderId="0" xfId="2" applyNumberFormat="1" applyFont="1" applyFill="1" applyAlignment="1">
      <alignment horizontal="right"/>
    </xf>
    <xf numFmtId="0" fontId="32" fillId="0" borderId="0" xfId="0" applyNumberFormat="1" applyFont="1" applyFill="1" applyAlignment="1">
      <alignment horizontal="right"/>
    </xf>
    <xf numFmtId="0" fontId="32" fillId="0" borderId="0" xfId="0" applyFont="1" applyFill="1" applyAlignment="1">
      <alignment horizontal="right"/>
    </xf>
    <xf numFmtId="0" fontId="33" fillId="0" borderId="0" xfId="0" applyFont="1" applyFill="1" applyBorder="1" applyAlignment="1">
      <alignment horizontal="left"/>
    </xf>
    <xf numFmtId="38" fontId="33" fillId="3" borderId="0" xfId="2" applyNumberFormat="1" applyFont="1" applyFill="1" applyBorder="1" applyAlignment="1">
      <alignment horizontal="right"/>
    </xf>
    <xf numFmtId="38" fontId="33" fillId="0" borderId="0" xfId="2" applyNumberFormat="1" applyFont="1" applyFill="1" applyBorder="1" applyAlignment="1">
      <alignment horizontal="right"/>
    </xf>
    <xf numFmtId="38" fontId="31" fillId="2" borderId="0" xfId="0" applyNumberFormat="1" applyFont="1" applyFill="1" applyBorder="1"/>
    <xf numFmtId="0" fontId="33" fillId="0" borderId="0" xfId="0" applyFont="1" applyFill="1" applyAlignment="1">
      <alignment horizontal="left"/>
    </xf>
    <xf numFmtId="3" fontId="33" fillId="3" borderId="1" xfId="0" applyNumberFormat="1" applyFont="1" applyFill="1" applyBorder="1" applyAlignment="1">
      <alignment horizontal="right"/>
    </xf>
    <xf numFmtId="38" fontId="33" fillId="3" borderId="1" xfId="2" applyNumberFormat="1" applyFont="1" applyFill="1" applyBorder="1" applyAlignment="1">
      <alignment horizontal="right"/>
    </xf>
    <xf numFmtId="3" fontId="33" fillId="0" borderId="1" xfId="0" applyNumberFormat="1" applyFont="1" applyFill="1" applyBorder="1" applyAlignment="1">
      <alignment horizontal="right"/>
    </xf>
    <xf numFmtId="38" fontId="33" fillId="0" borderId="1" xfId="2" applyNumberFormat="1" applyFont="1" applyFill="1" applyBorder="1" applyAlignment="1">
      <alignment horizontal="right"/>
    </xf>
    <xf numFmtId="3" fontId="33" fillId="2" borderId="1" xfId="0" applyNumberFormat="1" applyFont="1" applyFill="1" applyBorder="1"/>
    <xf numFmtId="38" fontId="31" fillId="2" borderId="1" xfId="0" applyNumberFormat="1" applyFont="1" applyFill="1" applyBorder="1"/>
    <xf numFmtId="1" fontId="33" fillId="3" borderId="0" xfId="0" applyNumberFormat="1" applyFont="1" applyFill="1" applyBorder="1" applyAlignment="1">
      <alignment horizontal="right"/>
    </xf>
    <xf numFmtId="166" fontId="31" fillId="3" borderId="0" xfId="0" applyNumberFormat="1" applyFont="1" applyFill="1" applyBorder="1" applyAlignment="1">
      <alignment horizontal="right"/>
    </xf>
    <xf numFmtId="1" fontId="33" fillId="0" borderId="0" xfId="0" applyNumberFormat="1" applyFont="1" applyFill="1" applyBorder="1" applyAlignment="1">
      <alignment horizontal="right"/>
    </xf>
    <xf numFmtId="166" fontId="31" fillId="0" borderId="0" xfId="0" applyNumberFormat="1" applyFont="1" applyFill="1" applyBorder="1" applyAlignment="1">
      <alignment horizontal="right"/>
    </xf>
    <xf numFmtId="1" fontId="33" fillId="2" borderId="0" xfId="0" applyNumberFormat="1" applyFont="1" applyFill="1" applyBorder="1" applyAlignment="1">
      <alignment horizontal="right"/>
    </xf>
    <xf numFmtId="166" fontId="31" fillId="2" borderId="0" xfId="0" applyNumberFormat="1" applyFont="1" applyFill="1" applyBorder="1" applyAlignment="1">
      <alignment horizontal="right"/>
    </xf>
    <xf numFmtId="0" fontId="31" fillId="0" borderId="0" xfId="1" applyNumberFormat="1" applyFont="1" applyFill="1"/>
    <xf numFmtId="8" fontId="31" fillId="0" borderId="0" xfId="0" applyNumberFormat="1" applyFont="1" applyFill="1"/>
    <xf numFmtId="0" fontId="31" fillId="0" borderId="0" xfId="0" applyFont="1" applyFill="1"/>
    <xf numFmtId="38" fontId="33" fillId="0" borderId="0" xfId="0" applyNumberFormat="1" applyFont="1" applyFill="1" applyBorder="1"/>
    <xf numFmtId="38" fontId="33" fillId="3" borderId="0" xfId="0" applyNumberFormat="1" applyFont="1" applyFill="1" applyBorder="1"/>
    <xf numFmtId="38" fontId="33" fillId="2" borderId="0" xfId="0" applyNumberFormat="1" applyFont="1" applyFill="1" applyBorder="1"/>
    <xf numFmtId="38" fontId="33" fillId="0" borderId="0" xfId="0" applyNumberFormat="1" applyFont="1" applyFill="1"/>
    <xf numFmtId="9" fontId="33" fillId="3" borderId="0" xfId="1" applyFont="1" applyFill="1" applyBorder="1"/>
    <xf numFmtId="9" fontId="33" fillId="0" borderId="0" xfId="1" applyFont="1" applyFill="1" applyBorder="1"/>
    <xf numFmtId="9" fontId="33" fillId="2" borderId="0" xfId="1" applyFont="1" applyFill="1" applyBorder="1"/>
    <xf numFmtId="0" fontId="33" fillId="0" borderId="0" xfId="0" applyNumberFormat="1" applyFont="1"/>
    <xf numFmtId="40" fontId="36" fillId="2" borderId="0" xfId="0" applyNumberFormat="1" applyFont="1" applyFill="1" applyBorder="1" applyAlignment="1">
      <alignment horizontal="left" vertical="center" wrapText="1"/>
    </xf>
    <xf numFmtId="3" fontId="33" fillId="2" borderId="0" xfId="0" applyNumberFormat="1" applyFont="1" applyFill="1" applyBorder="1" applyAlignment="1">
      <alignment vertical="center" wrapText="1"/>
    </xf>
    <xf numFmtId="6" fontId="31" fillId="2" borderId="0" xfId="0" applyNumberFormat="1" applyFont="1" applyFill="1" applyBorder="1" applyAlignment="1">
      <alignment vertical="center" wrapText="1"/>
    </xf>
    <xf numFmtId="0" fontId="31" fillId="0" borderId="0" xfId="0" applyNumberFormat="1" applyFont="1" applyBorder="1" applyAlignment="1">
      <alignment horizontal="right" vertical="center"/>
    </xf>
    <xf numFmtId="40" fontId="31" fillId="0" borderId="0" xfId="0" applyNumberFormat="1" applyFont="1" applyBorder="1" applyAlignment="1">
      <alignment horizontal="right" vertical="center"/>
    </xf>
    <xf numFmtId="40" fontId="31" fillId="0" borderId="0" xfId="0" applyNumberFormat="1" applyFont="1" applyAlignment="1">
      <alignment horizontal="right" vertical="center"/>
    </xf>
    <xf numFmtId="38" fontId="27" fillId="0" borderId="0" xfId="2" applyNumberFormat="1" applyFont="1" applyFill="1" applyAlignment="1"/>
    <xf numFmtId="37" fontId="1" fillId="0" borderId="0" xfId="2" applyNumberFormat="1" applyFont="1" applyFill="1" applyBorder="1"/>
    <xf numFmtId="38" fontId="1" fillId="0" borderId="0" xfId="2" applyNumberFormat="1" applyFont="1" applyFill="1" applyBorder="1" applyAlignment="1">
      <alignment horizontal="right"/>
    </xf>
    <xf numFmtId="3" fontId="13" fillId="3" borderId="0" xfId="0" applyNumberFormat="1" applyFont="1" applyFill="1" applyAlignment="1">
      <alignment horizontal="center"/>
    </xf>
    <xf numFmtId="3" fontId="13" fillId="0" borderId="0" xfId="0" applyNumberFormat="1" applyFont="1" applyFill="1" applyAlignment="1">
      <alignment horizontal="center"/>
    </xf>
    <xf numFmtId="3" fontId="13" fillId="2" borderId="0" xfId="0" applyNumberFormat="1" applyFont="1" applyFill="1" applyAlignment="1">
      <alignment horizontal="center"/>
    </xf>
    <xf numFmtId="0" fontId="31" fillId="3" borderId="0" xfId="0" applyFont="1" applyFill="1" applyAlignment="1">
      <alignment horizontal="center"/>
    </xf>
    <xf numFmtId="0" fontId="31" fillId="0" borderId="0" xfId="0" applyFont="1" applyAlignment="1">
      <alignment horizontal="center"/>
    </xf>
    <xf numFmtId="164" fontId="31" fillId="3" borderId="0" xfId="2" applyNumberFormat="1" applyFont="1" applyFill="1" applyAlignment="1">
      <alignment horizontal="center"/>
    </xf>
    <xf numFmtId="42" fontId="31" fillId="0" borderId="0" xfId="0" applyNumberFormat="1" applyFont="1" applyAlignment="1">
      <alignment horizontal="center"/>
    </xf>
    <xf numFmtId="3" fontId="26" fillId="3" borderId="0" xfId="0" applyNumberFormat="1" applyFont="1" applyFill="1" applyAlignment="1">
      <alignment horizontal="center"/>
    </xf>
    <xf numFmtId="3" fontId="26" fillId="0" borderId="0" xfId="0" applyNumberFormat="1" applyFont="1" applyFill="1" applyAlignment="1">
      <alignment horizontal="center"/>
    </xf>
    <xf numFmtId="3" fontId="26" fillId="2" borderId="0" xfId="0" applyNumberFormat="1" applyFont="1" applyFill="1" applyAlignment="1">
      <alignment horizontal="center"/>
    </xf>
    <xf numFmtId="3" fontId="4" fillId="3"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4" fillId="2" borderId="0" xfId="0" applyNumberFormat="1" applyFont="1" applyFill="1" applyBorder="1" applyAlignment="1">
      <alignment horizontal="center"/>
    </xf>
    <xf numFmtId="3" fontId="17" fillId="3" borderId="0" xfId="0" applyNumberFormat="1" applyFont="1" applyFill="1" applyBorder="1" applyAlignment="1">
      <alignment horizontal="center"/>
    </xf>
    <xf numFmtId="3" fontId="17" fillId="0" borderId="0" xfId="0" applyNumberFormat="1" applyFont="1" applyFill="1" applyBorder="1" applyAlignment="1">
      <alignment horizontal="center"/>
    </xf>
    <xf numFmtId="3" fontId="17" fillId="2" borderId="0" xfId="0" applyNumberFormat="1" applyFont="1" applyFill="1" applyBorder="1" applyAlignment="1">
      <alignment horizontal="center"/>
    </xf>
    <xf numFmtId="3" fontId="21" fillId="3" borderId="0" xfId="0" applyNumberFormat="1" applyFont="1" applyFill="1" applyBorder="1" applyAlignment="1">
      <alignment horizontal="center"/>
    </xf>
    <xf numFmtId="3" fontId="21" fillId="0" borderId="0" xfId="0" applyNumberFormat="1" applyFont="1" applyFill="1" applyBorder="1" applyAlignment="1">
      <alignment horizontal="center"/>
    </xf>
    <xf numFmtId="3" fontId="21" fillId="2" borderId="0" xfId="0" applyNumberFormat="1" applyFont="1" applyFill="1" applyBorder="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2"/>
  <sheetViews>
    <sheetView showGridLines="0" workbookViewId="0">
      <selection activeCell="B1" sqref="B1"/>
    </sheetView>
  </sheetViews>
  <sheetFormatPr defaultRowHeight="12.75" x14ac:dyDescent="0.2"/>
  <cols>
    <col min="1" max="1" width="3.42578125" style="114" customWidth="1"/>
    <col min="2" max="2" width="100.85546875" style="113" customWidth="1"/>
    <col min="3" max="5" width="11" style="105" customWidth="1"/>
    <col min="6" max="6" width="11" style="106" customWidth="1"/>
    <col min="7" max="7" width="11" style="105" customWidth="1"/>
    <col min="8" max="16384" width="9.140625" style="105"/>
  </cols>
  <sheetData>
    <row r="1" spans="1:6" s="110" customFormat="1" ht="15.75" x14ac:dyDescent="0.2">
      <c r="B1" s="115" t="s">
        <v>30</v>
      </c>
      <c r="F1" s="111"/>
    </row>
    <row r="2" spans="1:6" x14ac:dyDescent="0.2">
      <c r="A2" s="33" t="s">
        <v>64</v>
      </c>
    </row>
    <row r="3" spans="1:6" ht="127.5" x14ac:dyDescent="0.2">
      <c r="B3" s="113" t="s">
        <v>101</v>
      </c>
    </row>
    <row r="4" spans="1:6" x14ac:dyDescent="0.2">
      <c r="A4" s="33" t="s">
        <v>32</v>
      </c>
    </row>
    <row r="5" spans="1:6" ht="54.75" customHeight="1" x14ac:dyDescent="0.2">
      <c r="B5" s="113" t="s">
        <v>66</v>
      </c>
      <c r="F5" s="107"/>
    </row>
    <row r="6" spans="1:6" ht="15.75" x14ac:dyDescent="0.2">
      <c r="B6" s="115" t="s">
        <v>31</v>
      </c>
      <c r="F6" s="108"/>
    </row>
    <row r="7" spans="1:6" s="110" customFormat="1" ht="15" x14ac:dyDescent="0.2">
      <c r="A7" s="33" t="s">
        <v>51</v>
      </c>
      <c r="B7" s="113"/>
      <c r="F7" s="112"/>
    </row>
    <row r="8" spans="1:6" ht="18" customHeight="1" x14ac:dyDescent="0.2">
      <c r="B8" s="113" t="s">
        <v>42</v>
      </c>
      <c r="F8" s="109"/>
    </row>
    <row r="9" spans="1:6" x14ac:dyDescent="0.2">
      <c r="A9" s="33" t="s">
        <v>55</v>
      </c>
    </row>
    <row r="10" spans="1:6" ht="56.25" customHeight="1" x14ac:dyDescent="0.2">
      <c r="B10" s="113" t="s">
        <v>67</v>
      </c>
    </row>
    <row r="11" spans="1:6" x14ac:dyDescent="0.2">
      <c r="A11" s="33" t="s">
        <v>57</v>
      </c>
    </row>
    <row r="12" spans="1:6" ht="30" customHeight="1" x14ac:dyDescent="0.2">
      <c r="B12" s="113" t="s">
        <v>43</v>
      </c>
    </row>
    <row r="13" spans="1:6" x14ac:dyDescent="0.2">
      <c r="A13" s="33" t="s">
        <v>33</v>
      </c>
    </row>
    <row r="14" spans="1:6" ht="30" customHeight="1" x14ac:dyDescent="0.2">
      <c r="B14" s="113" t="s">
        <v>44</v>
      </c>
    </row>
    <row r="15" spans="1:6" x14ac:dyDescent="0.2">
      <c r="A15" s="33" t="s">
        <v>59</v>
      </c>
      <c r="B15" s="33"/>
    </row>
    <row r="16" spans="1:6" ht="25.5" x14ac:dyDescent="0.2">
      <c r="B16" s="113" t="s">
        <v>46</v>
      </c>
    </row>
    <row r="17" spans="1:2" ht="15.75" x14ac:dyDescent="0.2">
      <c r="B17" s="115" t="s">
        <v>45</v>
      </c>
    </row>
    <row r="18" spans="1:2" x14ac:dyDescent="0.2">
      <c r="A18" s="33" t="s">
        <v>34</v>
      </c>
    </row>
    <row r="19" spans="1:2" ht="44.25" customHeight="1" x14ac:dyDescent="0.2">
      <c r="B19" s="113" t="s">
        <v>47</v>
      </c>
    </row>
    <row r="20" spans="1:2" x14ac:dyDescent="0.2">
      <c r="A20" s="33" t="s">
        <v>35</v>
      </c>
    </row>
    <row r="21" spans="1:2" ht="44.25" customHeight="1" x14ac:dyDescent="0.2">
      <c r="B21" s="113" t="s">
        <v>48</v>
      </c>
    </row>
    <row r="22" spans="1:2" ht="15.75" x14ac:dyDescent="0.2">
      <c r="B22" s="115" t="s">
        <v>100</v>
      </c>
    </row>
    <row r="23" spans="1:2" ht="15.75" x14ac:dyDescent="0.2">
      <c r="A23" s="33" t="s">
        <v>60</v>
      </c>
      <c r="B23" s="115"/>
    </row>
    <row r="24" spans="1:2" ht="17.25" customHeight="1" x14ac:dyDescent="0.2">
      <c r="B24" s="113" t="s">
        <v>62</v>
      </c>
    </row>
    <row r="25" spans="1:2" x14ac:dyDescent="0.2">
      <c r="A25" s="33" t="s">
        <v>69</v>
      </c>
    </row>
    <row r="26" spans="1:2" ht="18" customHeight="1" x14ac:dyDescent="0.2">
      <c r="B26" s="113" t="s">
        <v>63</v>
      </c>
    </row>
    <row r="27" spans="1:2" x14ac:dyDescent="0.2">
      <c r="A27" s="33" t="s">
        <v>36</v>
      </c>
    </row>
    <row r="28" spans="1:2" ht="38.25" x14ac:dyDescent="0.2">
      <c r="B28" s="113" t="s">
        <v>99</v>
      </c>
    </row>
    <row r="29" spans="1:2" x14ac:dyDescent="0.2">
      <c r="A29" s="33" t="s">
        <v>37</v>
      </c>
    </row>
    <row r="30" spans="1:2" ht="25.5" x14ac:dyDescent="0.2">
      <c r="B30" s="113" t="s">
        <v>68</v>
      </c>
    </row>
    <row r="31" spans="1:2" ht="15.75" x14ac:dyDescent="0.2">
      <c r="B31" s="115"/>
    </row>
    <row r="32" spans="1:2" ht="31.5" customHeight="1" x14ac:dyDescent="0.2"/>
  </sheetData>
  <pageMargins left="0.25" right="0.25" top="0.75" bottom="0.75" header="0.3" footer="0.3"/>
  <pageSetup scale="9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E41"/>
  <sheetViews>
    <sheetView workbookViewId="0">
      <pane xSplit="1" topLeftCell="N1" activePane="topRight" state="frozen"/>
      <selection pane="topRight"/>
    </sheetView>
  </sheetViews>
  <sheetFormatPr defaultRowHeight="12.75" x14ac:dyDescent="0.2"/>
  <cols>
    <col min="1" max="1" width="50.7109375" style="344" customWidth="1"/>
    <col min="2" max="2" width="9.7109375" style="444" customWidth="1"/>
    <col min="3" max="3" width="14.5703125" style="445" customWidth="1"/>
    <col min="4" max="4" width="9.7109375" style="444" customWidth="1"/>
    <col min="5" max="5" width="14.5703125" style="445" customWidth="1"/>
    <col min="6" max="6" width="9.7109375" style="444" customWidth="1"/>
    <col min="7" max="7" width="14.5703125" style="445" customWidth="1"/>
    <col min="8" max="8" width="9.7109375" style="444" customWidth="1"/>
    <col min="9" max="9" width="14.5703125" style="445" customWidth="1"/>
    <col min="10" max="10" width="9.7109375" style="444" customWidth="1"/>
    <col min="11" max="11" width="14.5703125" style="445" customWidth="1"/>
    <col min="12" max="12" width="9.7109375" style="444" customWidth="1"/>
    <col min="13" max="13" width="14.5703125" style="445" customWidth="1"/>
    <col min="14" max="14" width="9.7109375" style="444" customWidth="1"/>
    <col min="15" max="15" width="14.5703125" style="445" customWidth="1"/>
    <col min="16" max="16" width="9.7109375" style="444" customWidth="1"/>
    <col min="17" max="17" width="14.5703125" style="445" customWidth="1"/>
    <col min="18" max="18" width="9.7109375" style="444" customWidth="1"/>
    <col min="19" max="19" width="14.5703125" style="445" customWidth="1"/>
    <col min="20" max="20" width="9.7109375" style="444" customWidth="1"/>
    <col min="21" max="21" width="14.5703125" style="445" customWidth="1"/>
    <col min="22" max="22" width="9.7109375" style="444" customWidth="1"/>
    <col min="23" max="23" width="14.5703125" style="445" customWidth="1"/>
    <col min="24" max="24" width="9.7109375" style="444" customWidth="1"/>
    <col min="25" max="25" width="14.5703125" style="445" customWidth="1"/>
    <col min="26" max="26" width="9.7109375" style="362" customWidth="1"/>
    <col min="27" max="27" width="14.5703125" style="356" customWidth="1"/>
    <col min="28" max="194" width="8.85546875" style="344" customWidth="1"/>
    <col min="195" max="16384" width="9.140625" style="344"/>
  </cols>
  <sheetData>
    <row r="1" spans="1:29" ht="16.5" customHeight="1" x14ac:dyDescent="0.2">
      <c r="A1" s="343" t="s">
        <v>86</v>
      </c>
      <c r="B1" s="781" t="s">
        <v>0</v>
      </c>
      <c r="C1" s="781"/>
      <c r="D1" s="782" t="s">
        <v>1</v>
      </c>
      <c r="E1" s="782"/>
      <c r="F1" s="781" t="s">
        <v>2</v>
      </c>
      <c r="G1" s="781"/>
      <c r="H1" s="782" t="s">
        <v>3</v>
      </c>
      <c r="I1" s="782"/>
      <c r="J1" s="781" t="s">
        <v>4</v>
      </c>
      <c r="K1" s="781"/>
      <c r="L1" s="782" t="s">
        <v>5</v>
      </c>
      <c r="M1" s="782"/>
      <c r="N1" s="781" t="s">
        <v>6</v>
      </c>
      <c r="O1" s="781"/>
      <c r="P1" s="782" t="s">
        <v>7</v>
      </c>
      <c r="Q1" s="782"/>
      <c r="R1" s="781" t="s">
        <v>8</v>
      </c>
      <c r="S1" s="781"/>
      <c r="T1" s="782" t="s">
        <v>9</v>
      </c>
      <c r="U1" s="782"/>
      <c r="V1" s="781" t="s">
        <v>10</v>
      </c>
      <c r="W1" s="781"/>
      <c r="X1" s="782" t="s">
        <v>11</v>
      </c>
      <c r="Y1" s="782"/>
      <c r="Z1" s="783" t="s">
        <v>12</v>
      </c>
      <c r="AA1" s="783"/>
    </row>
    <row r="2" spans="1:29" ht="12.75" customHeight="1" x14ac:dyDescent="0.2">
      <c r="A2" s="345" t="s">
        <v>73</v>
      </c>
      <c r="B2" s="346" t="s">
        <v>13</v>
      </c>
      <c r="C2" s="347" t="s">
        <v>14</v>
      </c>
      <c r="D2" s="348" t="s">
        <v>13</v>
      </c>
      <c r="E2" s="349" t="s">
        <v>14</v>
      </c>
      <c r="F2" s="346" t="s">
        <v>13</v>
      </c>
      <c r="G2" s="347" t="s">
        <v>14</v>
      </c>
      <c r="H2" s="348" t="s">
        <v>13</v>
      </c>
      <c r="I2" s="349" t="s">
        <v>14</v>
      </c>
      <c r="J2" s="346" t="s">
        <v>13</v>
      </c>
      <c r="K2" s="347" t="s">
        <v>14</v>
      </c>
      <c r="L2" s="348" t="s">
        <v>13</v>
      </c>
      <c r="M2" s="349" t="s">
        <v>14</v>
      </c>
      <c r="N2" s="346" t="s">
        <v>13</v>
      </c>
      <c r="O2" s="347" t="s">
        <v>14</v>
      </c>
      <c r="P2" s="348" t="s">
        <v>13</v>
      </c>
      <c r="Q2" s="349" t="s">
        <v>14</v>
      </c>
      <c r="R2" s="346" t="s">
        <v>13</v>
      </c>
      <c r="S2" s="347" t="s">
        <v>14</v>
      </c>
      <c r="T2" s="348" t="s">
        <v>13</v>
      </c>
      <c r="U2" s="349" t="s">
        <v>14</v>
      </c>
      <c r="V2" s="346" t="s">
        <v>13</v>
      </c>
      <c r="W2" s="347" t="s">
        <v>14</v>
      </c>
      <c r="X2" s="348" t="s">
        <v>13</v>
      </c>
      <c r="Y2" s="349" t="s">
        <v>14</v>
      </c>
      <c r="Z2" s="350" t="s">
        <v>13</v>
      </c>
      <c r="AA2" s="351" t="s">
        <v>14</v>
      </c>
    </row>
    <row r="3" spans="1:29" ht="12.75" customHeight="1" x14ac:dyDescent="0.2">
      <c r="A3" s="352" t="s">
        <v>40</v>
      </c>
      <c r="B3" s="353">
        <v>6</v>
      </c>
      <c r="C3" s="354">
        <v>98</v>
      </c>
      <c r="D3" s="355">
        <v>11</v>
      </c>
      <c r="E3" s="356">
        <v>148.5</v>
      </c>
      <c r="F3" s="353">
        <v>16</v>
      </c>
      <c r="G3" s="354">
        <v>189.5</v>
      </c>
      <c r="H3" s="355">
        <v>6</v>
      </c>
      <c r="I3" s="356">
        <v>87</v>
      </c>
      <c r="J3" s="353">
        <v>5</v>
      </c>
      <c r="K3" s="354">
        <v>73</v>
      </c>
      <c r="L3" s="355">
        <v>1</v>
      </c>
      <c r="M3" s="356">
        <v>14.22</v>
      </c>
      <c r="N3" s="353">
        <v>8</v>
      </c>
      <c r="O3" s="354">
        <v>101.5</v>
      </c>
      <c r="P3" s="355">
        <v>5</v>
      </c>
      <c r="Q3" s="356">
        <v>79</v>
      </c>
      <c r="R3" s="353">
        <v>9</v>
      </c>
      <c r="S3" s="354">
        <v>90.5</v>
      </c>
      <c r="T3" s="355">
        <v>7</v>
      </c>
      <c r="U3" s="356">
        <v>84</v>
      </c>
      <c r="V3" s="353">
        <v>17</v>
      </c>
      <c r="W3" s="354">
        <v>136</v>
      </c>
      <c r="X3" s="355">
        <v>6</v>
      </c>
      <c r="Y3" s="356">
        <v>31</v>
      </c>
      <c r="Z3" s="357">
        <f>B3+D3+F3+H3+J3+L3+N3+P3+R3+T3+V3+X3</f>
        <v>97</v>
      </c>
      <c r="AA3" s="358">
        <f>C3+E3+G3+I3+K3+M3+O3+Q3+S3+U3+W3+Y3</f>
        <v>1132.22</v>
      </c>
    </row>
    <row r="4" spans="1:29" ht="12.75" customHeight="1" x14ac:dyDescent="0.2">
      <c r="A4" s="359" t="s">
        <v>41</v>
      </c>
      <c r="B4" s="360"/>
      <c r="C4" s="361">
        <v>6.5</v>
      </c>
      <c r="D4" s="362"/>
      <c r="E4" s="363">
        <v>13</v>
      </c>
      <c r="F4" s="360"/>
      <c r="G4" s="361">
        <v>20.5</v>
      </c>
      <c r="H4" s="362"/>
      <c r="I4" s="363">
        <v>8</v>
      </c>
      <c r="J4" s="360"/>
      <c r="K4" s="361">
        <v>5</v>
      </c>
      <c r="L4" s="362"/>
      <c r="M4" s="363">
        <v>1</v>
      </c>
      <c r="N4" s="360"/>
      <c r="O4" s="361">
        <v>17</v>
      </c>
      <c r="P4" s="362"/>
      <c r="Q4" s="363">
        <v>10</v>
      </c>
      <c r="R4" s="360"/>
      <c r="S4" s="361">
        <v>20</v>
      </c>
      <c r="T4" s="362"/>
      <c r="U4" s="363">
        <v>15.5</v>
      </c>
      <c r="V4" s="360"/>
      <c r="W4" s="361">
        <v>40.5</v>
      </c>
      <c r="X4" s="362"/>
      <c r="Y4" s="363">
        <v>13.5</v>
      </c>
      <c r="Z4" s="364"/>
      <c r="AA4" s="365">
        <f>C4+E4+G4+I4+K4+M4+O4+Q4+S4+U4+W4+Y4</f>
        <v>170.5</v>
      </c>
    </row>
    <row r="5" spans="1:29" ht="12.75" customHeight="1" x14ac:dyDescent="0.2">
      <c r="A5" s="366" t="s">
        <v>15</v>
      </c>
      <c r="B5" s="353"/>
      <c r="C5" s="367">
        <f>SUM(C3:C4)</f>
        <v>104.5</v>
      </c>
      <c r="D5" s="355"/>
      <c r="E5" s="368">
        <f>SUM(E3:E4)</f>
        <v>161.5</v>
      </c>
      <c r="F5" s="353"/>
      <c r="G5" s="367">
        <f>SUM(G3:G4)</f>
        <v>210</v>
      </c>
      <c r="H5" s="355"/>
      <c r="I5" s="368">
        <f>SUM(I3:I4)</f>
        <v>95</v>
      </c>
      <c r="J5" s="353"/>
      <c r="K5" s="367">
        <f>SUM(K3:K4)</f>
        <v>78</v>
      </c>
      <c r="L5" s="355"/>
      <c r="M5" s="368">
        <f>SUM(M3:M4)</f>
        <v>15.22</v>
      </c>
      <c r="N5" s="353"/>
      <c r="O5" s="367">
        <f>SUM(O3:O4)</f>
        <v>118.5</v>
      </c>
      <c r="P5" s="355"/>
      <c r="Q5" s="368">
        <f>SUM(Q3:Q4)</f>
        <v>89</v>
      </c>
      <c r="R5" s="353"/>
      <c r="S5" s="367">
        <f>SUM(S3:S4)</f>
        <v>110.5</v>
      </c>
      <c r="T5" s="355"/>
      <c r="U5" s="368">
        <f>SUM(U3:U4)</f>
        <v>99.5</v>
      </c>
      <c r="V5" s="353"/>
      <c r="W5" s="367">
        <f>SUM(W3:W4)</f>
        <v>176.5</v>
      </c>
      <c r="X5" s="355"/>
      <c r="Y5" s="368">
        <f>SUM(Y3:Y4)</f>
        <v>44.5</v>
      </c>
      <c r="Z5" s="357"/>
      <c r="AA5" s="369">
        <f>SUM(AA3:AA4)</f>
        <v>1302.72</v>
      </c>
    </row>
    <row r="6" spans="1:29" ht="12.75" customHeight="1" x14ac:dyDescent="0.2">
      <c r="A6" s="359"/>
      <c r="B6" s="353"/>
      <c r="C6" s="367"/>
      <c r="D6" s="355"/>
      <c r="E6" s="368"/>
      <c r="F6" s="353"/>
      <c r="G6" s="367"/>
      <c r="H6" s="355"/>
      <c r="I6" s="368"/>
      <c r="J6" s="353"/>
      <c r="K6" s="367"/>
      <c r="L6" s="355"/>
      <c r="M6" s="368"/>
      <c r="N6" s="353"/>
      <c r="O6" s="367"/>
      <c r="P6" s="355"/>
      <c r="Q6" s="368"/>
      <c r="R6" s="353"/>
      <c r="S6" s="367"/>
      <c r="T6" s="355"/>
      <c r="U6" s="368"/>
      <c r="V6" s="353"/>
      <c r="W6" s="367"/>
      <c r="X6" s="355"/>
      <c r="Y6" s="368"/>
      <c r="Z6" s="357"/>
      <c r="AA6" s="369"/>
    </row>
    <row r="7" spans="1:29" s="374" customFormat="1" ht="12.75" customHeight="1" x14ac:dyDescent="0.2">
      <c r="A7" s="359" t="s">
        <v>75</v>
      </c>
      <c r="B7" s="353"/>
      <c r="C7" s="370">
        <v>3049.62</v>
      </c>
      <c r="D7" s="355"/>
      <c r="E7" s="371">
        <v>3893.19</v>
      </c>
      <c r="F7" s="353"/>
      <c r="G7" s="370">
        <v>3513.19</v>
      </c>
      <c r="H7" s="355"/>
      <c r="I7" s="371">
        <v>2993.15</v>
      </c>
      <c r="J7" s="353"/>
      <c r="K7" s="370">
        <v>2042.32</v>
      </c>
      <c r="L7" s="355"/>
      <c r="M7" s="371">
        <v>308.7</v>
      </c>
      <c r="N7" s="353"/>
      <c r="O7" s="370">
        <v>2901.27</v>
      </c>
      <c r="P7" s="355"/>
      <c r="Q7" s="371">
        <v>1278.77</v>
      </c>
      <c r="R7" s="246"/>
      <c r="S7" s="265">
        <v>2424.8200000000002</v>
      </c>
      <c r="T7" s="355"/>
      <c r="U7" s="371">
        <v>3668.05</v>
      </c>
      <c r="V7" s="353"/>
      <c r="W7" s="370">
        <v>7489.54</v>
      </c>
      <c r="X7" s="355"/>
      <c r="Y7" s="371">
        <v>2260.15</v>
      </c>
      <c r="Z7" s="372"/>
      <c r="AA7" s="373">
        <f>C7+E7+G7+I7+K7+M7+O7+Q7+S7+U7+W7+Y7</f>
        <v>35822.769999999997</v>
      </c>
      <c r="AC7" s="375"/>
    </row>
    <row r="8" spans="1:29" ht="12.75" customHeight="1" x14ac:dyDescent="0.2">
      <c r="A8" s="366"/>
      <c r="B8" s="360"/>
      <c r="C8" s="376"/>
      <c r="D8" s="362"/>
      <c r="E8" s="377"/>
      <c r="F8" s="360"/>
      <c r="G8" s="376"/>
      <c r="H8" s="362"/>
      <c r="I8" s="377"/>
      <c r="J8" s="360"/>
      <c r="K8" s="376"/>
      <c r="L8" s="362"/>
      <c r="M8" s="377"/>
      <c r="N8" s="360"/>
      <c r="O8" s="376"/>
      <c r="P8" s="362"/>
      <c r="Q8" s="377"/>
      <c r="R8" s="254"/>
      <c r="S8" s="271"/>
      <c r="T8" s="362"/>
      <c r="U8" s="377"/>
      <c r="V8" s="360"/>
      <c r="W8" s="376"/>
      <c r="X8" s="362"/>
      <c r="Y8" s="377"/>
      <c r="Z8" s="372"/>
      <c r="AA8" s="369"/>
      <c r="AC8" s="378"/>
    </row>
    <row r="9" spans="1:29" ht="12.75" customHeight="1" x14ac:dyDescent="0.2">
      <c r="A9" s="366" t="s">
        <v>24</v>
      </c>
      <c r="B9" s="360"/>
      <c r="C9" s="354"/>
      <c r="D9" s="362"/>
      <c r="E9" s="356"/>
      <c r="F9" s="360"/>
      <c r="G9" s="354"/>
      <c r="H9" s="362"/>
      <c r="I9" s="356"/>
      <c r="J9" s="360"/>
      <c r="K9" s="354"/>
      <c r="L9" s="362"/>
      <c r="M9" s="356"/>
      <c r="N9" s="360"/>
      <c r="O9" s="354"/>
      <c r="P9" s="362"/>
      <c r="Q9" s="356"/>
      <c r="R9" s="254"/>
      <c r="S9" s="247"/>
      <c r="T9" s="362"/>
      <c r="U9" s="356"/>
      <c r="V9" s="360"/>
      <c r="W9" s="354"/>
      <c r="X9" s="362"/>
      <c r="Y9" s="356"/>
      <c r="Z9" s="364"/>
      <c r="AA9" s="379"/>
    </row>
    <row r="10" spans="1:29" ht="12.75" customHeight="1" x14ac:dyDescent="0.2">
      <c r="A10" s="374" t="s">
        <v>26</v>
      </c>
      <c r="B10" s="360">
        <v>4</v>
      </c>
      <c r="C10" s="354">
        <v>137.55000000000001</v>
      </c>
      <c r="D10" s="362">
        <v>11</v>
      </c>
      <c r="E10" s="356">
        <v>258.01</v>
      </c>
      <c r="F10" s="360">
        <v>13</v>
      </c>
      <c r="G10" s="354">
        <v>183.71</v>
      </c>
      <c r="H10" s="362">
        <v>4</v>
      </c>
      <c r="I10" s="356">
        <v>131.81</v>
      </c>
      <c r="J10" s="360">
        <v>3</v>
      </c>
      <c r="K10" s="354">
        <v>52.85</v>
      </c>
      <c r="L10" s="362">
        <v>1</v>
      </c>
      <c r="M10" s="356">
        <v>15.5</v>
      </c>
      <c r="N10" s="360">
        <v>6</v>
      </c>
      <c r="O10" s="354">
        <v>90.04</v>
      </c>
      <c r="P10" s="362">
        <v>3</v>
      </c>
      <c r="Q10" s="356">
        <v>55.39</v>
      </c>
      <c r="R10" s="254">
        <v>6</v>
      </c>
      <c r="S10" s="247">
        <v>162.52000000000001</v>
      </c>
      <c r="T10" s="362">
        <v>6</v>
      </c>
      <c r="U10" s="356">
        <v>244.2</v>
      </c>
      <c r="V10" s="360">
        <v>13</v>
      </c>
      <c r="W10" s="354">
        <v>346.89</v>
      </c>
      <c r="X10" s="362">
        <v>5</v>
      </c>
      <c r="Y10" s="356">
        <v>159.33000000000001</v>
      </c>
      <c r="Z10" s="357">
        <f t="shared" ref="Z10:AA13" si="0">B10+D10+F10+H10+J10+L10+N10+P10+R10+T10+V10+X10</f>
        <v>75</v>
      </c>
      <c r="AA10" s="358">
        <f t="shared" si="0"/>
        <v>1837.7999999999997</v>
      </c>
    </row>
    <row r="11" spans="1:29" ht="12.75" customHeight="1" x14ac:dyDescent="0.2">
      <c r="A11" s="374" t="s">
        <v>102</v>
      </c>
      <c r="B11" s="360"/>
      <c r="C11" s="354"/>
      <c r="D11" s="362"/>
      <c r="E11" s="356"/>
      <c r="F11" s="360"/>
      <c r="G11" s="354"/>
      <c r="H11" s="362"/>
      <c r="I11" s="356"/>
      <c r="J11" s="360"/>
      <c r="K11" s="354"/>
      <c r="L11" s="362"/>
      <c r="M11" s="356"/>
      <c r="N11" s="360"/>
      <c r="O11" s="354"/>
      <c r="P11" s="362"/>
      <c r="Q11" s="356"/>
      <c r="R11" s="360"/>
      <c r="S11" s="354"/>
      <c r="T11" s="362"/>
      <c r="U11" s="356"/>
      <c r="V11" s="360">
        <v>1</v>
      </c>
      <c r="W11" s="354">
        <v>14.81</v>
      </c>
      <c r="X11" s="362"/>
      <c r="Y11" s="356"/>
      <c r="Z11" s="357">
        <f t="shared" si="0"/>
        <v>1</v>
      </c>
      <c r="AA11" s="358">
        <f t="shared" si="0"/>
        <v>14.81</v>
      </c>
    </row>
    <row r="12" spans="1:29" ht="12.75" customHeight="1" x14ac:dyDescent="0.2">
      <c r="A12" s="359" t="s">
        <v>95</v>
      </c>
      <c r="B12" s="360"/>
      <c r="C12" s="354"/>
      <c r="D12" s="362"/>
      <c r="E12" s="356"/>
      <c r="F12" s="360"/>
      <c r="G12" s="354"/>
      <c r="H12" s="362"/>
      <c r="I12" s="356"/>
      <c r="J12" s="360"/>
      <c r="K12" s="354"/>
      <c r="L12" s="362"/>
      <c r="M12" s="356"/>
      <c r="N12" s="360"/>
      <c r="O12" s="354"/>
      <c r="P12" s="362"/>
      <c r="Q12" s="356"/>
      <c r="R12" s="360"/>
      <c r="S12" s="354"/>
      <c r="T12" s="362"/>
      <c r="U12" s="356"/>
      <c r="V12" s="360"/>
      <c r="W12" s="354"/>
      <c r="X12" s="362"/>
      <c r="Y12" s="356"/>
      <c r="Z12" s="357">
        <f t="shared" si="0"/>
        <v>0</v>
      </c>
      <c r="AA12" s="358">
        <f t="shared" si="0"/>
        <v>0</v>
      </c>
    </row>
    <row r="13" spans="1:29" s="382" customFormat="1" ht="12.75" customHeight="1" x14ac:dyDescent="0.2">
      <c r="A13" s="359" t="s">
        <v>96</v>
      </c>
      <c r="B13" s="361"/>
      <c r="C13" s="380"/>
      <c r="D13" s="363"/>
      <c r="E13" s="381"/>
      <c r="F13" s="361"/>
      <c r="G13" s="380"/>
      <c r="H13" s="363"/>
      <c r="I13" s="381"/>
      <c r="J13" s="361"/>
      <c r="K13" s="380"/>
      <c r="L13" s="363"/>
      <c r="M13" s="381"/>
      <c r="N13" s="361"/>
      <c r="O13" s="380"/>
      <c r="P13" s="363"/>
      <c r="Q13" s="381"/>
      <c r="R13" s="361"/>
      <c r="S13" s="380"/>
      <c r="T13" s="363"/>
      <c r="U13" s="381"/>
      <c r="V13" s="361"/>
      <c r="W13" s="380"/>
      <c r="X13" s="363"/>
      <c r="Y13" s="381"/>
      <c r="Z13" s="357">
        <f t="shared" si="0"/>
        <v>0</v>
      </c>
      <c r="AA13" s="358">
        <f t="shared" si="0"/>
        <v>0</v>
      </c>
    </row>
    <row r="14" spans="1:29" ht="12.75" customHeight="1" x14ac:dyDescent="0.2">
      <c r="A14" s="383" t="s">
        <v>20</v>
      </c>
      <c r="B14" s="353">
        <f t="shared" ref="B14:AA14" si="1">SUM(B10:B13)</f>
        <v>4</v>
      </c>
      <c r="C14" s="367">
        <f t="shared" si="1"/>
        <v>137.55000000000001</v>
      </c>
      <c r="D14" s="355">
        <f t="shared" si="1"/>
        <v>11</v>
      </c>
      <c r="E14" s="368">
        <f t="shared" si="1"/>
        <v>258.01</v>
      </c>
      <c r="F14" s="353">
        <f t="shared" si="1"/>
        <v>13</v>
      </c>
      <c r="G14" s="367">
        <f t="shared" si="1"/>
        <v>183.71</v>
      </c>
      <c r="H14" s="355">
        <f t="shared" si="1"/>
        <v>4</v>
      </c>
      <c r="I14" s="368">
        <f t="shared" si="1"/>
        <v>131.81</v>
      </c>
      <c r="J14" s="353">
        <f t="shared" si="1"/>
        <v>3</v>
      </c>
      <c r="K14" s="367">
        <f t="shared" si="1"/>
        <v>52.85</v>
      </c>
      <c r="L14" s="355">
        <f t="shared" si="1"/>
        <v>1</v>
      </c>
      <c r="M14" s="368">
        <f t="shared" si="1"/>
        <v>15.5</v>
      </c>
      <c r="N14" s="353">
        <f t="shared" si="1"/>
        <v>6</v>
      </c>
      <c r="O14" s="367">
        <f t="shared" si="1"/>
        <v>90.04</v>
      </c>
      <c r="P14" s="355">
        <f t="shared" si="1"/>
        <v>3</v>
      </c>
      <c r="Q14" s="368">
        <f t="shared" si="1"/>
        <v>55.39</v>
      </c>
      <c r="R14" s="353">
        <f t="shared" si="1"/>
        <v>6</v>
      </c>
      <c r="S14" s="367">
        <f t="shared" si="1"/>
        <v>162.52000000000001</v>
      </c>
      <c r="T14" s="355">
        <f t="shared" si="1"/>
        <v>6</v>
      </c>
      <c r="U14" s="368">
        <f t="shared" si="1"/>
        <v>244.2</v>
      </c>
      <c r="V14" s="353">
        <f t="shared" si="1"/>
        <v>14</v>
      </c>
      <c r="W14" s="367">
        <f t="shared" si="1"/>
        <v>361.7</v>
      </c>
      <c r="X14" s="355">
        <f t="shared" si="1"/>
        <v>5</v>
      </c>
      <c r="Y14" s="368">
        <f t="shared" si="1"/>
        <v>159.33000000000001</v>
      </c>
      <c r="Z14" s="384">
        <f t="shared" si="1"/>
        <v>76</v>
      </c>
      <c r="AA14" s="385">
        <f t="shared" si="1"/>
        <v>1852.6099999999997</v>
      </c>
    </row>
    <row r="15" spans="1:29" s="382" customFormat="1" ht="12.75" customHeight="1" x14ac:dyDescent="0.2">
      <c r="B15" s="353"/>
      <c r="C15" s="386"/>
      <c r="D15" s="355"/>
      <c r="E15" s="387"/>
      <c r="F15" s="353"/>
      <c r="G15" s="386"/>
      <c r="H15" s="355"/>
      <c r="I15" s="387"/>
      <c r="J15" s="353"/>
      <c r="K15" s="386"/>
      <c r="L15" s="355"/>
      <c r="M15" s="387"/>
      <c r="N15" s="353"/>
      <c r="O15" s="386"/>
      <c r="P15" s="355"/>
      <c r="Q15" s="387"/>
      <c r="R15" s="353"/>
      <c r="S15" s="386"/>
      <c r="T15" s="355"/>
      <c r="U15" s="387"/>
      <c r="V15" s="353"/>
      <c r="W15" s="386"/>
      <c r="X15" s="355"/>
      <c r="Y15" s="387"/>
      <c r="Z15" s="357"/>
      <c r="AA15" s="358"/>
    </row>
    <row r="16" spans="1:29" ht="12.75" customHeight="1" x14ac:dyDescent="0.2">
      <c r="A16" s="366" t="s">
        <v>25</v>
      </c>
      <c r="B16" s="360"/>
      <c r="C16" s="354"/>
      <c r="D16" s="362"/>
      <c r="E16" s="356"/>
      <c r="F16" s="360"/>
      <c r="G16" s="354"/>
      <c r="H16" s="362"/>
      <c r="I16" s="356"/>
      <c r="J16" s="360"/>
      <c r="K16" s="354"/>
      <c r="L16" s="362"/>
      <c r="M16" s="356"/>
      <c r="N16" s="360"/>
      <c r="O16" s="354"/>
      <c r="P16" s="362"/>
      <c r="Q16" s="356"/>
      <c r="R16" s="360"/>
      <c r="S16" s="354"/>
      <c r="T16" s="362"/>
      <c r="U16" s="356"/>
      <c r="V16" s="360"/>
      <c r="W16" s="354"/>
      <c r="X16" s="362"/>
      <c r="Y16" s="356"/>
      <c r="Z16" s="364"/>
      <c r="AA16" s="379"/>
    </row>
    <row r="17" spans="1:27" ht="12.75" customHeight="1" x14ac:dyDescent="0.2">
      <c r="A17" s="359" t="s">
        <v>52</v>
      </c>
      <c r="B17" s="353"/>
      <c r="C17" s="386"/>
      <c r="D17" s="355"/>
      <c r="E17" s="387"/>
      <c r="F17" s="353"/>
      <c r="G17" s="386"/>
      <c r="H17" s="355"/>
      <c r="I17" s="387"/>
      <c r="J17" s="353"/>
      <c r="K17" s="386"/>
      <c r="L17" s="355"/>
      <c r="M17" s="387"/>
      <c r="N17" s="353"/>
      <c r="O17" s="386"/>
      <c r="P17" s="355"/>
      <c r="Q17" s="387"/>
      <c r="R17" s="353"/>
      <c r="S17" s="386"/>
      <c r="T17" s="355"/>
      <c r="U17" s="387"/>
      <c r="V17" s="353"/>
      <c r="W17" s="386"/>
      <c r="X17" s="355"/>
      <c r="Y17" s="387"/>
      <c r="Z17" s="357">
        <f t="shared" ref="Z17:AA21" si="2">B17+D17+F17+H17+J17+L17+N17+P17+R17+T17+V17+X17</f>
        <v>0</v>
      </c>
      <c r="AA17" s="358">
        <f t="shared" si="2"/>
        <v>0</v>
      </c>
    </row>
    <row r="18" spans="1:27" ht="12.75" customHeight="1" x14ac:dyDescent="0.2">
      <c r="A18" s="359" t="s">
        <v>22</v>
      </c>
      <c r="B18" s="360"/>
      <c r="C18" s="354"/>
      <c r="D18" s="362"/>
      <c r="E18" s="356"/>
      <c r="F18" s="360"/>
      <c r="G18" s="354"/>
      <c r="H18" s="362"/>
      <c r="I18" s="356"/>
      <c r="J18" s="360"/>
      <c r="K18" s="354"/>
      <c r="L18" s="362"/>
      <c r="M18" s="356"/>
      <c r="N18" s="360"/>
      <c r="O18" s="354"/>
      <c r="P18" s="362"/>
      <c r="Q18" s="356"/>
      <c r="R18" s="360"/>
      <c r="S18" s="354"/>
      <c r="T18" s="362"/>
      <c r="U18" s="356"/>
      <c r="V18" s="360"/>
      <c r="W18" s="354"/>
      <c r="X18" s="362"/>
      <c r="Y18" s="356"/>
      <c r="Z18" s="357">
        <f t="shared" si="2"/>
        <v>0</v>
      </c>
      <c r="AA18" s="358">
        <f t="shared" si="2"/>
        <v>0</v>
      </c>
    </row>
    <row r="19" spans="1:27" ht="12.75" customHeight="1" x14ac:dyDescent="0.2">
      <c r="A19" s="359" t="s">
        <v>56</v>
      </c>
      <c r="B19" s="353"/>
      <c r="C19" s="386"/>
      <c r="D19" s="355"/>
      <c r="E19" s="387"/>
      <c r="F19" s="353"/>
      <c r="G19" s="386"/>
      <c r="H19" s="355"/>
      <c r="I19" s="387"/>
      <c r="J19" s="353"/>
      <c r="K19" s="386"/>
      <c r="L19" s="355"/>
      <c r="M19" s="387"/>
      <c r="N19" s="353"/>
      <c r="O19" s="386"/>
      <c r="P19" s="355"/>
      <c r="Q19" s="387"/>
      <c r="R19" s="353"/>
      <c r="S19" s="386"/>
      <c r="T19" s="355"/>
      <c r="U19" s="387"/>
      <c r="V19" s="353">
        <v>1</v>
      </c>
      <c r="W19" s="386">
        <v>682.91</v>
      </c>
      <c r="X19" s="355"/>
      <c r="Y19" s="387"/>
      <c r="Z19" s="357">
        <f t="shared" si="2"/>
        <v>1</v>
      </c>
      <c r="AA19" s="358">
        <f t="shared" si="2"/>
        <v>682.91</v>
      </c>
    </row>
    <row r="20" spans="1:27" ht="12.75" customHeight="1" x14ac:dyDescent="0.2">
      <c r="A20" s="359" t="s">
        <v>23</v>
      </c>
      <c r="B20" s="353"/>
      <c r="C20" s="386"/>
      <c r="D20" s="355"/>
      <c r="E20" s="387"/>
      <c r="F20" s="353"/>
      <c r="G20" s="386"/>
      <c r="H20" s="355"/>
      <c r="I20" s="387"/>
      <c r="J20" s="353">
        <v>1</v>
      </c>
      <c r="K20" s="386">
        <v>34.64</v>
      </c>
      <c r="L20" s="355"/>
      <c r="M20" s="387"/>
      <c r="N20" s="353"/>
      <c r="O20" s="386"/>
      <c r="P20" s="355">
        <v>2</v>
      </c>
      <c r="Q20" s="387">
        <v>199.55</v>
      </c>
      <c r="R20" s="246">
        <v>1</v>
      </c>
      <c r="S20" s="281">
        <v>307.76</v>
      </c>
      <c r="T20" s="355">
        <v>1</v>
      </c>
      <c r="U20" s="387">
        <v>330.29</v>
      </c>
      <c r="V20" s="353">
        <v>1</v>
      </c>
      <c r="W20" s="386">
        <v>972.86</v>
      </c>
      <c r="X20" s="355">
        <v>1</v>
      </c>
      <c r="Y20" s="387">
        <v>91.86</v>
      </c>
      <c r="Z20" s="357">
        <f t="shared" si="2"/>
        <v>7</v>
      </c>
      <c r="AA20" s="358">
        <f t="shared" si="2"/>
        <v>1936.9599999999998</v>
      </c>
    </row>
    <row r="21" spans="1:27" ht="12.75" customHeight="1" x14ac:dyDescent="0.2">
      <c r="A21" s="359" t="s">
        <v>58</v>
      </c>
      <c r="B21" s="361"/>
      <c r="C21" s="380"/>
      <c r="D21" s="363"/>
      <c r="E21" s="381"/>
      <c r="F21" s="361"/>
      <c r="G21" s="380"/>
      <c r="H21" s="363"/>
      <c r="I21" s="381"/>
      <c r="J21" s="360"/>
      <c r="K21" s="354"/>
      <c r="L21" s="362"/>
      <c r="M21" s="356"/>
      <c r="N21" s="360"/>
      <c r="O21" s="354"/>
      <c r="P21" s="362"/>
      <c r="Q21" s="356"/>
      <c r="R21" s="360"/>
      <c r="S21" s="354"/>
      <c r="T21" s="362"/>
      <c r="U21" s="356"/>
      <c r="V21" s="360"/>
      <c r="W21" s="354"/>
      <c r="X21" s="362"/>
      <c r="Y21" s="356"/>
      <c r="Z21" s="357">
        <f t="shared" si="2"/>
        <v>0</v>
      </c>
      <c r="AA21" s="358">
        <f t="shared" si="2"/>
        <v>0</v>
      </c>
    </row>
    <row r="22" spans="1:27" ht="12.75" customHeight="1" x14ac:dyDescent="0.2">
      <c r="A22" s="366" t="s">
        <v>21</v>
      </c>
      <c r="B22" s="353">
        <f t="shared" ref="B22:AA22" si="3">SUM(B17:B21)</f>
        <v>0</v>
      </c>
      <c r="C22" s="367">
        <f t="shared" si="3"/>
        <v>0</v>
      </c>
      <c r="D22" s="355">
        <f t="shared" si="3"/>
        <v>0</v>
      </c>
      <c r="E22" s="368">
        <f t="shared" si="3"/>
        <v>0</v>
      </c>
      <c r="F22" s="353">
        <f t="shared" si="3"/>
        <v>0</v>
      </c>
      <c r="G22" s="367">
        <f t="shared" si="3"/>
        <v>0</v>
      </c>
      <c r="H22" s="355">
        <f t="shared" si="3"/>
        <v>0</v>
      </c>
      <c r="I22" s="368">
        <f t="shared" si="3"/>
        <v>0</v>
      </c>
      <c r="J22" s="388">
        <f t="shared" si="3"/>
        <v>1</v>
      </c>
      <c r="K22" s="389">
        <f t="shared" si="3"/>
        <v>34.64</v>
      </c>
      <c r="L22" s="390">
        <f t="shared" si="3"/>
        <v>0</v>
      </c>
      <c r="M22" s="391">
        <f t="shared" si="3"/>
        <v>0</v>
      </c>
      <c r="N22" s="388">
        <f t="shared" si="3"/>
        <v>0</v>
      </c>
      <c r="O22" s="389">
        <f t="shared" si="3"/>
        <v>0</v>
      </c>
      <c r="P22" s="390">
        <f t="shared" si="3"/>
        <v>2</v>
      </c>
      <c r="Q22" s="391">
        <f t="shared" si="3"/>
        <v>199.55</v>
      </c>
      <c r="R22" s="388">
        <f t="shared" si="3"/>
        <v>1</v>
      </c>
      <c r="S22" s="389">
        <f t="shared" si="3"/>
        <v>307.76</v>
      </c>
      <c r="T22" s="390">
        <f t="shared" si="3"/>
        <v>1</v>
      </c>
      <c r="U22" s="391">
        <f t="shared" si="3"/>
        <v>330.29</v>
      </c>
      <c r="V22" s="388">
        <f t="shared" si="3"/>
        <v>2</v>
      </c>
      <c r="W22" s="389">
        <f t="shared" si="3"/>
        <v>1655.77</v>
      </c>
      <c r="X22" s="390">
        <f t="shared" si="3"/>
        <v>1</v>
      </c>
      <c r="Y22" s="391">
        <f t="shared" si="3"/>
        <v>91.86</v>
      </c>
      <c r="Z22" s="384">
        <f t="shared" si="3"/>
        <v>8</v>
      </c>
      <c r="AA22" s="385">
        <f t="shared" si="3"/>
        <v>2619.87</v>
      </c>
    </row>
    <row r="23" spans="1:27" s="382" customFormat="1" ht="12.75" customHeight="1" x14ac:dyDescent="0.2">
      <c r="A23" s="366"/>
      <c r="B23" s="353"/>
      <c r="C23" s="392"/>
      <c r="D23" s="355"/>
      <c r="E23" s="393"/>
      <c r="F23" s="353"/>
      <c r="G23" s="392"/>
      <c r="H23" s="355"/>
      <c r="I23" s="393"/>
      <c r="J23" s="353"/>
      <c r="K23" s="392"/>
      <c r="L23" s="355"/>
      <c r="M23" s="393"/>
      <c r="N23" s="353"/>
      <c r="O23" s="392"/>
      <c r="P23" s="355"/>
      <c r="Q23" s="393"/>
      <c r="R23" s="353"/>
      <c r="S23" s="392"/>
      <c r="T23" s="355"/>
      <c r="U23" s="393"/>
      <c r="V23" s="353"/>
      <c r="W23" s="392"/>
      <c r="X23" s="355"/>
      <c r="Y23" s="393"/>
      <c r="Z23" s="357"/>
      <c r="AA23" s="394"/>
    </row>
    <row r="24" spans="1:27" ht="12.75" customHeight="1" x14ac:dyDescent="0.2">
      <c r="A24" s="366" t="s">
        <v>27</v>
      </c>
      <c r="B24" s="360"/>
      <c r="C24" s="354"/>
      <c r="D24" s="362"/>
      <c r="E24" s="356"/>
      <c r="F24" s="360"/>
      <c r="G24" s="354"/>
      <c r="H24" s="362"/>
      <c r="I24" s="356"/>
      <c r="J24" s="360"/>
      <c r="K24" s="354"/>
      <c r="L24" s="362"/>
      <c r="M24" s="356"/>
      <c r="N24" s="360"/>
      <c r="O24" s="354"/>
      <c r="P24" s="362"/>
      <c r="Q24" s="356"/>
      <c r="R24" s="360"/>
      <c r="S24" s="354"/>
      <c r="T24" s="362"/>
      <c r="U24" s="356"/>
      <c r="V24" s="360"/>
      <c r="W24" s="354"/>
      <c r="X24" s="362"/>
      <c r="Y24" s="356"/>
      <c r="Z24" s="364"/>
      <c r="AA24" s="379"/>
    </row>
    <row r="25" spans="1:27" s="382" customFormat="1" ht="12.75" customHeight="1" x14ac:dyDescent="0.2">
      <c r="A25" s="359" t="s">
        <v>53</v>
      </c>
      <c r="B25" s="353">
        <v>4</v>
      </c>
      <c r="C25" s="386">
        <v>103.8</v>
      </c>
      <c r="D25" s="355">
        <v>3</v>
      </c>
      <c r="E25" s="387">
        <v>22.99</v>
      </c>
      <c r="F25" s="353">
        <v>1</v>
      </c>
      <c r="G25" s="386">
        <v>13.39</v>
      </c>
      <c r="H25" s="355">
        <v>3</v>
      </c>
      <c r="I25" s="387">
        <v>90.7</v>
      </c>
      <c r="J25" s="353">
        <v>1</v>
      </c>
      <c r="K25" s="386">
        <v>10</v>
      </c>
      <c r="L25" s="355"/>
      <c r="M25" s="387"/>
      <c r="N25" s="353"/>
      <c r="O25" s="395"/>
      <c r="P25" s="355">
        <v>4</v>
      </c>
      <c r="Q25" s="396">
        <v>104</v>
      </c>
      <c r="R25" s="246">
        <v>1</v>
      </c>
      <c r="S25" s="290">
        <v>9.9</v>
      </c>
      <c r="T25" s="355">
        <v>3</v>
      </c>
      <c r="U25" s="396">
        <v>44.95</v>
      </c>
      <c r="V25" s="353"/>
      <c r="W25" s="395"/>
      <c r="X25" s="355"/>
      <c r="Y25" s="396"/>
      <c r="Z25" s="357">
        <f>B25+D25+F25+H25+J25+L25+N25+P25+R25+T25+V25+X25</f>
        <v>20</v>
      </c>
      <c r="AA25" s="397">
        <f>C25+E25+G25+I25+K25+M25+O25+Q25+S25+U25+W25+Y25</f>
        <v>399.72999999999996</v>
      </c>
    </row>
    <row r="26" spans="1:27" ht="12.75" customHeight="1" x14ac:dyDescent="0.2">
      <c r="A26" s="359" t="s">
        <v>54</v>
      </c>
      <c r="B26" s="353">
        <v>1</v>
      </c>
      <c r="C26" s="386">
        <v>102.23</v>
      </c>
      <c r="D26" s="355">
        <v>3</v>
      </c>
      <c r="E26" s="387">
        <v>312.66000000000003</v>
      </c>
      <c r="F26" s="353"/>
      <c r="G26" s="386"/>
      <c r="H26" s="355">
        <v>3</v>
      </c>
      <c r="I26" s="387">
        <v>108</v>
      </c>
      <c r="J26" s="353"/>
      <c r="K26" s="386"/>
      <c r="L26" s="355"/>
      <c r="M26" s="387"/>
      <c r="N26" s="353"/>
      <c r="O26" s="395"/>
      <c r="P26" s="355"/>
      <c r="Q26" s="396"/>
      <c r="R26" s="246">
        <v>1</v>
      </c>
      <c r="S26" s="290">
        <v>31</v>
      </c>
      <c r="T26" s="355">
        <v>11</v>
      </c>
      <c r="U26" s="396">
        <v>142</v>
      </c>
      <c r="V26" s="353">
        <v>1</v>
      </c>
      <c r="W26" s="395">
        <v>7</v>
      </c>
      <c r="X26" s="355">
        <v>5</v>
      </c>
      <c r="Y26" s="396">
        <v>212.29</v>
      </c>
      <c r="Z26" s="357">
        <f>B26+D26+F26+H26+J26+L26+N26+P26+R26+T26+V26+X26</f>
        <v>25</v>
      </c>
      <c r="AA26" s="397">
        <f>C26+E26+G26+I26+K26+M26+O26+Q26+S26+U26+W26+Y26</f>
        <v>915.18000000000006</v>
      </c>
    </row>
    <row r="27" spans="1:27" s="405" customFormat="1" ht="12.75" customHeight="1" x14ac:dyDescent="0.2">
      <c r="A27" s="398" t="s">
        <v>97</v>
      </c>
      <c r="B27" s="399">
        <f t="shared" ref="B27:Y27" si="4">B25+B26</f>
        <v>5</v>
      </c>
      <c r="C27" s="400">
        <f t="shared" si="4"/>
        <v>206.03</v>
      </c>
      <c r="D27" s="401">
        <f t="shared" si="4"/>
        <v>6</v>
      </c>
      <c r="E27" s="402">
        <f t="shared" si="4"/>
        <v>335.65000000000003</v>
      </c>
      <c r="F27" s="399">
        <f t="shared" si="4"/>
        <v>1</v>
      </c>
      <c r="G27" s="400">
        <f t="shared" si="4"/>
        <v>13.39</v>
      </c>
      <c r="H27" s="401">
        <f t="shared" si="4"/>
        <v>6</v>
      </c>
      <c r="I27" s="402">
        <f t="shared" si="4"/>
        <v>198.7</v>
      </c>
      <c r="J27" s="399">
        <f t="shared" si="4"/>
        <v>1</v>
      </c>
      <c r="K27" s="400">
        <f t="shared" si="4"/>
        <v>10</v>
      </c>
      <c r="L27" s="401">
        <f t="shared" si="4"/>
        <v>0</v>
      </c>
      <c r="M27" s="402">
        <f t="shared" si="4"/>
        <v>0</v>
      </c>
      <c r="N27" s="399">
        <f t="shared" si="4"/>
        <v>0</v>
      </c>
      <c r="O27" s="400">
        <f t="shared" si="4"/>
        <v>0</v>
      </c>
      <c r="P27" s="401">
        <f t="shared" si="4"/>
        <v>4</v>
      </c>
      <c r="Q27" s="402">
        <f t="shared" si="4"/>
        <v>104</v>
      </c>
      <c r="R27" s="399">
        <f t="shared" si="4"/>
        <v>2</v>
      </c>
      <c r="S27" s="400">
        <f t="shared" si="4"/>
        <v>40.9</v>
      </c>
      <c r="T27" s="401">
        <f t="shared" si="4"/>
        <v>14</v>
      </c>
      <c r="U27" s="402">
        <f t="shared" si="4"/>
        <v>186.95</v>
      </c>
      <c r="V27" s="399">
        <f t="shared" si="4"/>
        <v>1</v>
      </c>
      <c r="W27" s="400">
        <f t="shared" si="4"/>
        <v>7</v>
      </c>
      <c r="X27" s="401">
        <f t="shared" si="4"/>
        <v>5</v>
      </c>
      <c r="Y27" s="402">
        <f t="shared" si="4"/>
        <v>212.29</v>
      </c>
      <c r="Z27" s="403">
        <f t="shared" ref="Z27:AA27" si="5">SUM(Z25:Z26)</f>
        <v>45</v>
      </c>
      <c r="AA27" s="404">
        <f t="shared" si="5"/>
        <v>1314.91</v>
      </c>
    </row>
    <row r="28" spans="1:27" s="412" customFormat="1" ht="12.75" customHeight="1" x14ac:dyDescent="0.2">
      <c r="A28" s="398"/>
      <c r="B28" s="406"/>
      <c r="C28" s="407"/>
      <c r="D28" s="408"/>
      <c r="E28" s="409"/>
      <c r="F28" s="406"/>
      <c r="G28" s="407"/>
      <c r="H28" s="408"/>
      <c r="I28" s="409"/>
      <c r="J28" s="406"/>
      <c r="K28" s="407"/>
      <c r="L28" s="408"/>
      <c r="M28" s="409"/>
      <c r="N28" s="406"/>
      <c r="O28" s="407"/>
      <c r="P28" s="408"/>
      <c r="Q28" s="409"/>
      <c r="R28" s="406"/>
      <c r="S28" s="407"/>
      <c r="T28" s="408"/>
      <c r="U28" s="409"/>
      <c r="V28" s="406"/>
      <c r="W28" s="407"/>
      <c r="X28" s="408"/>
      <c r="Y28" s="409"/>
      <c r="Z28" s="410"/>
      <c r="AA28" s="411"/>
    </row>
    <row r="29" spans="1:27" ht="12.75" customHeight="1" x14ac:dyDescent="0.2">
      <c r="A29" s="413" t="s">
        <v>19</v>
      </c>
      <c r="B29" s="353"/>
      <c r="C29" s="367">
        <f>SUM(C14+C22+C27)</f>
        <v>343.58000000000004</v>
      </c>
      <c r="D29" s="355"/>
      <c r="E29" s="368">
        <f>SUM(E14+E22+E27)</f>
        <v>593.66000000000008</v>
      </c>
      <c r="F29" s="353"/>
      <c r="G29" s="367">
        <f>SUM(G14+G22+G27)</f>
        <v>197.10000000000002</v>
      </c>
      <c r="H29" s="355"/>
      <c r="I29" s="368">
        <f>SUM(I14+I22+I27)</f>
        <v>330.51</v>
      </c>
      <c r="J29" s="353"/>
      <c r="K29" s="367">
        <f>SUM(K14+K22+K27)</f>
        <v>97.490000000000009</v>
      </c>
      <c r="L29" s="355"/>
      <c r="M29" s="368">
        <f>SUM(M14+M22+M27)</f>
        <v>15.5</v>
      </c>
      <c r="N29" s="353"/>
      <c r="O29" s="367">
        <f>SUM(O14+O22+O27)</f>
        <v>90.04</v>
      </c>
      <c r="P29" s="355"/>
      <c r="Q29" s="368">
        <f>SUM(Q14+Q22+Q27)</f>
        <v>358.94</v>
      </c>
      <c r="R29" s="353"/>
      <c r="S29" s="367">
        <f>SUM(S14+S22+S27)</f>
        <v>511.17999999999995</v>
      </c>
      <c r="T29" s="355"/>
      <c r="U29" s="368">
        <f>SUM(U14+U22+U27)</f>
        <v>761.44</v>
      </c>
      <c r="V29" s="353"/>
      <c r="W29" s="367">
        <f>SUM(W14+W22+W27)</f>
        <v>2024.47</v>
      </c>
      <c r="X29" s="355"/>
      <c r="Y29" s="368">
        <f>SUM(Y14+Y22+Y27)</f>
        <v>463.48</v>
      </c>
      <c r="Z29" s="357"/>
      <c r="AA29" s="394">
        <f>SUM(AA14+AA22+AA27)</f>
        <v>5787.3899999999994</v>
      </c>
    </row>
    <row r="30" spans="1:27" s="382" customFormat="1" ht="12.75" customHeight="1" x14ac:dyDescent="0.2">
      <c r="B30" s="353"/>
      <c r="C30" s="386"/>
      <c r="D30" s="355"/>
      <c r="E30" s="387"/>
      <c r="F30" s="353"/>
      <c r="G30" s="386"/>
      <c r="H30" s="355"/>
      <c r="I30" s="387"/>
      <c r="J30" s="353"/>
      <c r="K30" s="386"/>
      <c r="L30" s="355"/>
      <c r="M30" s="387"/>
      <c r="N30" s="353"/>
      <c r="O30" s="386"/>
      <c r="P30" s="355"/>
      <c r="Q30" s="387"/>
      <c r="R30" s="353"/>
      <c r="S30" s="386"/>
      <c r="T30" s="355"/>
      <c r="U30" s="387"/>
      <c r="V30" s="353"/>
      <c r="W30" s="386"/>
      <c r="X30" s="355"/>
      <c r="Y30" s="387"/>
      <c r="Z30" s="357"/>
      <c r="AA30" s="358"/>
    </row>
    <row r="31" spans="1:27" s="416" customFormat="1" ht="12.75" customHeight="1" x14ac:dyDescent="0.2">
      <c r="A31" s="366" t="s">
        <v>28</v>
      </c>
      <c r="B31" s="353"/>
      <c r="C31" s="367"/>
      <c r="D31" s="355"/>
      <c r="E31" s="368"/>
      <c r="F31" s="353"/>
      <c r="G31" s="414"/>
      <c r="H31" s="355"/>
      <c r="I31" s="368"/>
      <c r="J31" s="353"/>
      <c r="K31" s="367"/>
      <c r="L31" s="355"/>
      <c r="M31" s="368"/>
      <c r="N31" s="353"/>
      <c r="O31" s="367"/>
      <c r="P31" s="355"/>
      <c r="Q31" s="368"/>
      <c r="R31" s="353"/>
      <c r="S31" s="367"/>
      <c r="T31" s="355"/>
      <c r="U31" s="368"/>
      <c r="V31" s="353"/>
      <c r="W31" s="367"/>
      <c r="X31" s="355"/>
      <c r="Y31" s="415"/>
      <c r="Z31" s="357"/>
      <c r="AA31" s="369"/>
    </row>
    <row r="32" spans="1:27" s="422" customFormat="1" x14ac:dyDescent="0.2">
      <c r="A32" s="417" t="s">
        <v>49</v>
      </c>
      <c r="B32" s="418"/>
      <c r="C32" s="418"/>
      <c r="D32" s="419"/>
      <c r="E32" s="419"/>
      <c r="F32" s="418"/>
      <c r="G32" s="418"/>
      <c r="H32" s="419"/>
      <c r="I32" s="419"/>
      <c r="J32" s="418"/>
      <c r="K32" s="418"/>
      <c r="L32" s="419"/>
      <c r="M32" s="419"/>
      <c r="N32" s="418"/>
      <c r="O32" s="418"/>
      <c r="P32" s="419"/>
      <c r="Q32" s="419"/>
      <c r="R32" s="418"/>
      <c r="S32" s="418"/>
      <c r="T32" s="419"/>
      <c r="U32" s="419"/>
      <c r="V32" s="418"/>
      <c r="W32" s="418"/>
      <c r="X32" s="419"/>
      <c r="Y32" s="419"/>
      <c r="Z32" s="420">
        <f t="shared" ref="Z32:AA35" si="6">SUM(B32+D32+F32+H32+J32+L32+N32+P32+R32+T32+V32+X32)</f>
        <v>0</v>
      </c>
      <c r="AA32" s="421">
        <f t="shared" si="6"/>
        <v>0</v>
      </c>
    </row>
    <row r="33" spans="1:31" s="423" customFormat="1" x14ac:dyDescent="0.2">
      <c r="A33" s="417" t="s">
        <v>70</v>
      </c>
      <c r="B33" s="418"/>
      <c r="C33" s="418"/>
      <c r="D33" s="419"/>
      <c r="E33" s="419"/>
      <c r="F33" s="418"/>
      <c r="G33" s="418"/>
      <c r="H33" s="419"/>
      <c r="I33" s="419"/>
      <c r="J33" s="418"/>
      <c r="K33" s="418"/>
      <c r="L33" s="419"/>
      <c r="M33" s="419"/>
      <c r="N33" s="418"/>
      <c r="O33" s="418"/>
      <c r="P33" s="419"/>
      <c r="Q33" s="419"/>
      <c r="R33" s="418"/>
      <c r="S33" s="418"/>
      <c r="T33" s="419"/>
      <c r="U33" s="419"/>
      <c r="V33" s="418"/>
      <c r="W33" s="418"/>
      <c r="X33" s="419"/>
      <c r="Y33" s="419"/>
      <c r="Z33" s="420">
        <f t="shared" si="6"/>
        <v>0</v>
      </c>
      <c r="AA33" s="421">
        <f t="shared" si="6"/>
        <v>0</v>
      </c>
    </row>
    <row r="34" spans="1:31" s="423" customFormat="1" x14ac:dyDescent="0.2">
      <c r="A34" s="417" t="s">
        <v>61</v>
      </c>
      <c r="B34" s="418"/>
      <c r="C34" s="418"/>
      <c r="D34" s="419"/>
      <c r="E34" s="419"/>
      <c r="F34" s="418"/>
      <c r="G34" s="418"/>
      <c r="H34" s="419"/>
      <c r="I34" s="419"/>
      <c r="J34" s="418"/>
      <c r="K34" s="418"/>
      <c r="L34" s="419"/>
      <c r="M34" s="419"/>
      <c r="N34" s="418"/>
      <c r="O34" s="418"/>
      <c r="P34" s="419"/>
      <c r="Q34" s="419"/>
      <c r="R34" s="418"/>
      <c r="S34" s="418"/>
      <c r="T34" s="419"/>
      <c r="U34" s="419"/>
      <c r="V34" s="418"/>
      <c r="W34" s="418"/>
      <c r="X34" s="419"/>
      <c r="Y34" s="419"/>
      <c r="Z34" s="420">
        <f t="shared" si="6"/>
        <v>0</v>
      </c>
      <c r="AA34" s="421">
        <f t="shared" si="6"/>
        <v>0</v>
      </c>
    </row>
    <row r="35" spans="1:31" s="423" customFormat="1" x14ac:dyDescent="0.2">
      <c r="A35" s="417" t="s">
        <v>50</v>
      </c>
      <c r="B35" s="424"/>
      <c r="C35" s="424"/>
      <c r="D35" s="425"/>
      <c r="E35" s="425"/>
      <c r="F35" s="424"/>
      <c r="G35" s="424"/>
      <c r="H35" s="425"/>
      <c r="I35" s="425"/>
      <c r="J35" s="424"/>
      <c r="K35" s="424"/>
      <c r="L35" s="425"/>
      <c r="M35" s="425"/>
      <c r="N35" s="424"/>
      <c r="O35" s="424"/>
      <c r="P35" s="425"/>
      <c r="Q35" s="425"/>
      <c r="R35" s="424"/>
      <c r="S35" s="424"/>
      <c r="T35" s="425"/>
      <c r="U35" s="425"/>
      <c r="V35" s="424"/>
      <c r="W35" s="424"/>
      <c r="X35" s="425"/>
      <c r="Y35" s="425"/>
      <c r="Z35" s="426">
        <f t="shared" si="6"/>
        <v>0</v>
      </c>
      <c r="AA35" s="427">
        <f t="shared" si="6"/>
        <v>0</v>
      </c>
    </row>
    <row r="36" spans="1:31" s="343" customFormat="1" ht="12.75" customHeight="1" x14ac:dyDescent="0.2">
      <c r="A36" s="366" t="s">
        <v>65</v>
      </c>
      <c r="B36" s="428">
        <f t="shared" ref="B36:AA36" si="7">SUM(B32:B35)</f>
        <v>0</v>
      </c>
      <c r="C36" s="429">
        <f t="shared" si="7"/>
        <v>0</v>
      </c>
      <c r="D36" s="430">
        <f t="shared" si="7"/>
        <v>0</v>
      </c>
      <c r="E36" s="431">
        <f t="shared" si="7"/>
        <v>0</v>
      </c>
      <c r="F36" s="428">
        <f t="shared" si="7"/>
        <v>0</v>
      </c>
      <c r="G36" s="429">
        <f t="shared" si="7"/>
        <v>0</v>
      </c>
      <c r="H36" s="430">
        <f t="shared" si="7"/>
        <v>0</v>
      </c>
      <c r="I36" s="431">
        <f t="shared" si="7"/>
        <v>0</v>
      </c>
      <c r="J36" s="428">
        <f t="shared" si="7"/>
        <v>0</v>
      </c>
      <c r="K36" s="429">
        <f t="shared" si="7"/>
        <v>0</v>
      </c>
      <c r="L36" s="430">
        <f t="shared" si="7"/>
        <v>0</v>
      </c>
      <c r="M36" s="431">
        <f t="shared" si="7"/>
        <v>0</v>
      </c>
      <c r="N36" s="428">
        <f t="shared" si="7"/>
        <v>0</v>
      </c>
      <c r="O36" s="429">
        <f t="shared" si="7"/>
        <v>0</v>
      </c>
      <c r="P36" s="430">
        <f t="shared" si="7"/>
        <v>0</v>
      </c>
      <c r="Q36" s="431">
        <f t="shared" si="7"/>
        <v>0</v>
      </c>
      <c r="R36" s="428">
        <f t="shared" si="7"/>
        <v>0</v>
      </c>
      <c r="S36" s="429">
        <f t="shared" si="7"/>
        <v>0</v>
      </c>
      <c r="T36" s="430">
        <f t="shared" si="7"/>
        <v>0</v>
      </c>
      <c r="U36" s="431">
        <f t="shared" si="7"/>
        <v>0</v>
      </c>
      <c r="V36" s="428">
        <f t="shared" si="7"/>
        <v>0</v>
      </c>
      <c r="W36" s="429">
        <f t="shared" si="7"/>
        <v>0</v>
      </c>
      <c r="X36" s="430">
        <f t="shared" si="7"/>
        <v>0</v>
      </c>
      <c r="Y36" s="431">
        <f t="shared" si="7"/>
        <v>0</v>
      </c>
      <c r="Z36" s="432">
        <f t="shared" si="7"/>
        <v>0</v>
      </c>
      <c r="AA36" s="433">
        <f t="shared" si="7"/>
        <v>0</v>
      </c>
    </row>
    <row r="37" spans="1:31" s="343" customFormat="1" ht="12.75" customHeight="1" x14ac:dyDescent="0.2">
      <c r="A37" s="366"/>
      <c r="B37" s="428"/>
      <c r="C37" s="429"/>
      <c r="D37" s="430"/>
      <c r="E37" s="431"/>
      <c r="F37" s="428"/>
      <c r="G37" s="429"/>
      <c r="H37" s="430"/>
      <c r="I37" s="431"/>
      <c r="J37" s="428"/>
      <c r="K37" s="429"/>
      <c r="L37" s="430"/>
      <c r="M37" s="431"/>
      <c r="N37" s="428"/>
      <c r="O37" s="429"/>
      <c r="P37" s="430"/>
      <c r="Q37" s="431"/>
      <c r="R37" s="428"/>
      <c r="S37" s="429"/>
      <c r="T37" s="430"/>
      <c r="U37" s="431"/>
      <c r="V37" s="428"/>
      <c r="W37" s="429"/>
      <c r="X37" s="430"/>
      <c r="Y37" s="431"/>
      <c r="Z37" s="432"/>
      <c r="AA37" s="433"/>
    </row>
    <row r="38" spans="1:31" s="343" customFormat="1" ht="12.75" customHeight="1" x14ac:dyDescent="0.2">
      <c r="A38" s="415"/>
      <c r="B38" s="428"/>
      <c r="C38" s="429"/>
      <c r="D38" s="430"/>
      <c r="E38" s="431"/>
      <c r="F38" s="428"/>
      <c r="G38" s="429"/>
      <c r="H38" s="430"/>
      <c r="I38" s="431"/>
      <c r="J38" s="428"/>
      <c r="K38" s="429"/>
      <c r="L38" s="430"/>
      <c r="M38" s="431"/>
      <c r="N38" s="428"/>
      <c r="O38" s="429"/>
      <c r="P38" s="430"/>
      <c r="Q38" s="431"/>
      <c r="R38" s="428"/>
      <c r="S38" s="429"/>
      <c r="T38" s="430"/>
      <c r="U38" s="431"/>
      <c r="V38" s="428"/>
      <c r="W38" s="429"/>
      <c r="X38" s="430"/>
      <c r="Y38" s="431"/>
      <c r="Z38" s="432"/>
      <c r="AA38" s="433"/>
    </row>
    <row r="39" spans="1:31" s="437" customFormat="1" ht="12.75" customHeight="1" x14ac:dyDescent="0.2">
      <c r="A39" s="366"/>
      <c r="B39" s="353"/>
      <c r="C39" s="434"/>
      <c r="D39" s="355"/>
      <c r="E39" s="435"/>
      <c r="F39" s="353"/>
      <c r="G39" s="434"/>
      <c r="H39" s="355"/>
      <c r="I39" s="435"/>
      <c r="J39" s="353"/>
      <c r="K39" s="434"/>
      <c r="L39" s="355"/>
      <c r="M39" s="435"/>
      <c r="N39" s="353"/>
      <c r="O39" s="434"/>
      <c r="P39" s="355"/>
      <c r="Q39" s="435"/>
      <c r="R39" s="353"/>
      <c r="S39" s="434"/>
      <c r="T39" s="355"/>
      <c r="U39" s="435"/>
      <c r="V39" s="353"/>
      <c r="W39" s="434"/>
      <c r="X39" s="355"/>
      <c r="Y39" s="435"/>
      <c r="Z39" s="357"/>
      <c r="AA39" s="436"/>
      <c r="AB39" s="343"/>
    </row>
    <row r="40" spans="1:31" s="441" customFormat="1" ht="25.5" x14ac:dyDescent="0.2">
      <c r="A40" s="438" t="s">
        <v>72</v>
      </c>
      <c r="B40" s="439"/>
      <c r="C40" s="440">
        <f>C29-C5-C36</f>
        <v>239.08000000000004</v>
      </c>
      <c r="D40" s="439"/>
      <c r="E40" s="440">
        <f>E29-E5-E36</f>
        <v>432.16000000000008</v>
      </c>
      <c r="F40" s="440"/>
      <c r="G40" s="440">
        <f>G29-G5-G36</f>
        <v>-12.899999999999977</v>
      </c>
      <c r="H40" s="439"/>
      <c r="I40" s="440">
        <f>I29-I5-I36</f>
        <v>235.51</v>
      </c>
      <c r="J40" s="439"/>
      <c r="K40" s="440">
        <f>K29-K5-K36</f>
        <v>19.490000000000009</v>
      </c>
      <c r="L40" s="439"/>
      <c r="M40" s="440">
        <f>M29-M5-M36</f>
        <v>0.27999999999999936</v>
      </c>
      <c r="N40" s="440"/>
      <c r="O40" s="440">
        <f>O29-O5-O36</f>
        <v>-28.459999999999994</v>
      </c>
      <c r="P40" s="439"/>
      <c r="Q40" s="440">
        <f>Q29-Q5-Q36</f>
        <v>269.94</v>
      </c>
      <c r="R40" s="439"/>
      <c r="S40" s="440">
        <f>S29-S5-S36</f>
        <v>400.67999999999995</v>
      </c>
      <c r="T40" s="439"/>
      <c r="U40" s="440">
        <f>U29-U5-U36</f>
        <v>661.94</v>
      </c>
      <c r="V40" s="439"/>
      <c r="W40" s="440">
        <f>W29-W5-W36</f>
        <v>1847.97</v>
      </c>
      <c r="X40" s="439"/>
      <c r="Y40" s="440">
        <f>Y29-Y5-Y36</f>
        <v>418.98</v>
      </c>
      <c r="Z40" s="439"/>
      <c r="AA40" s="440">
        <f>AA29-AA5-AA36</f>
        <v>4484.6699999999992</v>
      </c>
      <c r="AB40" s="343"/>
      <c r="AE40" s="442"/>
    </row>
    <row r="41" spans="1:31" x14ac:dyDescent="0.2">
      <c r="A41" s="443" t="s">
        <v>98</v>
      </c>
      <c r="B41" s="443"/>
      <c r="C41" s="344"/>
      <c r="D41" s="443"/>
      <c r="E41" s="344"/>
      <c r="F41" s="443"/>
      <c r="G41" s="344"/>
      <c r="H41" s="443"/>
      <c r="I41" s="344"/>
      <c r="J41" s="443"/>
      <c r="K41" s="344"/>
      <c r="L41" s="443"/>
      <c r="M41" s="344"/>
      <c r="N41" s="443"/>
      <c r="O41" s="344"/>
      <c r="P41" s="443"/>
      <c r="Q41" s="344"/>
      <c r="R41" s="443"/>
      <c r="S41" s="344"/>
      <c r="T41" s="443"/>
      <c r="U41" s="344"/>
      <c r="V41" s="443"/>
      <c r="W41" s="344"/>
      <c r="X41" s="443"/>
      <c r="Y41" s="344"/>
      <c r="Z41" s="443"/>
      <c r="AA41" s="344"/>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9" t="s">
        <v>85</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1003</v>
      </c>
      <c r="C3" s="24">
        <v>6884</v>
      </c>
      <c r="D3" s="37">
        <v>1212</v>
      </c>
      <c r="E3" s="2">
        <v>8368</v>
      </c>
      <c r="F3" s="28">
        <v>1111</v>
      </c>
      <c r="G3" s="24">
        <v>8690.5</v>
      </c>
      <c r="H3" s="37">
        <v>1191</v>
      </c>
      <c r="I3" s="2">
        <v>9018.5</v>
      </c>
      <c r="J3" s="28">
        <v>1252</v>
      </c>
      <c r="K3" s="24">
        <v>9508.58</v>
      </c>
      <c r="L3" s="37">
        <v>1168</v>
      </c>
      <c r="M3" s="2">
        <v>7839.42</v>
      </c>
      <c r="N3" s="28">
        <v>1120</v>
      </c>
      <c r="O3" s="24">
        <v>7541.5</v>
      </c>
      <c r="P3" s="37">
        <v>1183</v>
      </c>
      <c r="Q3" s="2">
        <v>7734</v>
      </c>
      <c r="R3" s="28">
        <v>1277</v>
      </c>
      <c r="S3" s="24">
        <v>8188</v>
      </c>
      <c r="T3" s="37">
        <v>1251</v>
      </c>
      <c r="U3" s="2">
        <v>8268.5</v>
      </c>
      <c r="V3" s="28">
        <v>1181</v>
      </c>
      <c r="W3" s="24">
        <v>8008</v>
      </c>
      <c r="X3" s="37">
        <v>1126</v>
      </c>
      <c r="Y3" s="2">
        <v>7286.5</v>
      </c>
      <c r="Z3" s="61">
        <f>B3+D3+F3+H3+J3+L3+N3+P3+R3+T3+V3+X3</f>
        <v>14075</v>
      </c>
      <c r="AA3" s="15">
        <f>C3+E3+G3+I3+K3+M3+O3+Q3+S3+U3+W3+Y3</f>
        <v>97335.5</v>
      </c>
      <c r="AC3" s="31"/>
    </row>
    <row r="4" spans="1:29" ht="12.75" customHeight="1" x14ac:dyDescent="0.2">
      <c r="A4" s="20" t="s">
        <v>41</v>
      </c>
      <c r="B4" s="29"/>
      <c r="C4" s="39">
        <v>1433</v>
      </c>
      <c r="D4" s="36"/>
      <c r="E4" s="41">
        <v>1740</v>
      </c>
      <c r="F4" s="29"/>
      <c r="G4" s="39">
        <v>1561.5</v>
      </c>
      <c r="H4" s="36"/>
      <c r="I4" s="41">
        <v>1695.5</v>
      </c>
      <c r="J4" s="29"/>
      <c r="K4" s="39">
        <v>1781.5</v>
      </c>
      <c r="L4" s="36"/>
      <c r="M4" s="41">
        <v>1688.5</v>
      </c>
      <c r="N4" s="29"/>
      <c r="O4" s="39">
        <v>2734.5</v>
      </c>
      <c r="P4" s="36"/>
      <c r="Q4" s="41">
        <v>2889</v>
      </c>
      <c r="R4" s="29"/>
      <c r="S4" s="39">
        <v>3124</v>
      </c>
      <c r="T4" s="36"/>
      <c r="U4" s="41">
        <v>3055.5</v>
      </c>
      <c r="V4" s="29"/>
      <c r="W4" s="39">
        <v>2878</v>
      </c>
      <c r="X4" s="36"/>
      <c r="Y4" s="41">
        <v>2743.5</v>
      </c>
      <c r="Z4" s="60"/>
      <c r="AA4" s="16">
        <f>C4+E4+G4+I4+K4+M4+O4+Q4+S4+U4+W4+Y4</f>
        <v>27324.5</v>
      </c>
    </row>
    <row r="5" spans="1:29" ht="12.75" customHeight="1" x14ac:dyDescent="0.2">
      <c r="A5" s="12" t="s">
        <v>15</v>
      </c>
      <c r="B5" s="28"/>
      <c r="C5" s="46">
        <f>SUM(C3:C4)</f>
        <v>8317</v>
      </c>
      <c r="D5" s="37"/>
      <c r="E5" s="19">
        <f>SUM(E3:E4)</f>
        <v>10108</v>
      </c>
      <c r="F5" s="28"/>
      <c r="G5" s="46">
        <f>SUM(G3:G4)</f>
        <v>10252</v>
      </c>
      <c r="H5" s="37"/>
      <c r="I5" s="19">
        <f>SUM(I3:I4)</f>
        <v>10714</v>
      </c>
      <c r="J5" s="28"/>
      <c r="K5" s="46">
        <f>SUM(K3:K4)</f>
        <v>11290.08</v>
      </c>
      <c r="L5" s="37"/>
      <c r="M5" s="19">
        <f>SUM(M3:M4)</f>
        <v>9527.92</v>
      </c>
      <c r="N5" s="28"/>
      <c r="O5" s="46">
        <f>SUM(O3:O4)</f>
        <v>10276</v>
      </c>
      <c r="P5" s="37"/>
      <c r="Q5" s="19">
        <f>SUM(Q3:Q4)</f>
        <v>10623</v>
      </c>
      <c r="R5" s="28"/>
      <c r="S5" s="46">
        <f>SUM(S3:S4)</f>
        <v>11312</v>
      </c>
      <c r="T5" s="37"/>
      <c r="U5" s="19">
        <f>SUM(U3:U4)</f>
        <v>11324</v>
      </c>
      <c r="V5" s="28"/>
      <c r="W5" s="46">
        <f>SUM(W3:W4)</f>
        <v>10886</v>
      </c>
      <c r="X5" s="37"/>
      <c r="Y5" s="19">
        <f>SUM(Y3:Y4)</f>
        <v>10030</v>
      </c>
      <c r="Z5" s="61"/>
      <c r="AA5" s="18">
        <f>SUM(AA3:AA4)</f>
        <v>124660</v>
      </c>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9" s="11" customFormat="1" ht="12.75" customHeight="1" x14ac:dyDescent="0.2">
      <c r="A7" s="20" t="s">
        <v>75</v>
      </c>
      <c r="B7" s="28"/>
      <c r="C7" s="116">
        <v>365309.73</v>
      </c>
      <c r="D7" s="37"/>
      <c r="E7" s="117">
        <v>431987.62</v>
      </c>
      <c r="F7" s="28"/>
      <c r="G7" s="116">
        <v>356915.46</v>
      </c>
      <c r="H7" s="37"/>
      <c r="I7" s="117">
        <v>358544.82</v>
      </c>
      <c r="J7" s="28"/>
      <c r="K7" s="116">
        <v>404319.9</v>
      </c>
      <c r="L7" s="37"/>
      <c r="M7" s="117">
        <v>318145.19</v>
      </c>
      <c r="N7" s="28"/>
      <c r="O7" s="116">
        <v>299829.32</v>
      </c>
      <c r="P7" s="37"/>
      <c r="Q7" s="117">
        <v>364979.8</v>
      </c>
      <c r="R7" s="28"/>
      <c r="S7" s="116">
        <v>383888.74</v>
      </c>
      <c r="T7" s="37"/>
      <c r="U7" s="117">
        <v>433453.77</v>
      </c>
      <c r="V7" s="28"/>
      <c r="W7" s="116">
        <v>388783</v>
      </c>
      <c r="X7" s="37"/>
      <c r="Y7" s="117">
        <v>415260.38</v>
      </c>
      <c r="Z7" s="92"/>
      <c r="AA7" s="119">
        <f>C7+E7+G7+I7+K7+M7+O7+Q7+S7+U7+W7+Y7</f>
        <v>4521417.7300000004</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387</v>
      </c>
      <c r="C10" s="24">
        <v>12300.82</v>
      </c>
      <c r="D10" s="36">
        <v>456</v>
      </c>
      <c r="E10" s="2">
        <v>13401.88</v>
      </c>
      <c r="F10" s="29">
        <v>409</v>
      </c>
      <c r="G10" s="29">
        <v>11556.13</v>
      </c>
      <c r="H10" s="36">
        <v>421</v>
      </c>
      <c r="I10" s="2">
        <v>12590.71</v>
      </c>
      <c r="J10" s="29">
        <v>440</v>
      </c>
      <c r="K10" s="24">
        <v>12372.98</v>
      </c>
      <c r="L10" s="36">
        <v>368</v>
      </c>
      <c r="M10" s="2">
        <v>8924.93</v>
      </c>
      <c r="N10" s="29">
        <v>381</v>
      </c>
      <c r="O10" s="24">
        <v>7986.05</v>
      </c>
      <c r="P10" s="36">
        <v>434</v>
      </c>
      <c r="Q10" s="2">
        <v>12458.92</v>
      </c>
      <c r="R10" s="29">
        <v>515</v>
      </c>
      <c r="S10" s="24">
        <v>15191.57</v>
      </c>
      <c r="T10" s="36">
        <v>481</v>
      </c>
      <c r="U10" s="2">
        <v>17452.09</v>
      </c>
      <c r="V10" s="29">
        <v>471</v>
      </c>
      <c r="W10" s="24">
        <v>16691.61</v>
      </c>
      <c r="X10" s="36">
        <v>468</v>
      </c>
      <c r="Y10" s="2">
        <v>20220.68</v>
      </c>
      <c r="Z10" s="61">
        <f t="shared" ref="Z10:AA13" si="0">B10+D10+F10+H10+J10+L10+N10+P10+R10+T10+V10+X10</f>
        <v>5231</v>
      </c>
      <c r="AA10" s="15">
        <f t="shared" si="0"/>
        <v>161148.37</v>
      </c>
    </row>
    <row r="11" spans="1:29" ht="12.75" customHeight="1" x14ac:dyDescent="0.2">
      <c r="A11" s="11" t="s">
        <v>102</v>
      </c>
      <c r="B11" s="29">
        <v>9</v>
      </c>
      <c r="C11" s="24">
        <v>127.04</v>
      </c>
      <c r="D11" s="36">
        <v>11</v>
      </c>
      <c r="E11" s="2">
        <v>137.03</v>
      </c>
      <c r="F11" s="29">
        <v>12</v>
      </c>
      <c r="G11" s="29">
        <v>454.91</v>
      </c>
      <c r="H11" s="36">
        <v>4</v>
      </c>
      <c r="I11" s="2">
        <v>37.79</v>
      </c>
      <c r="J11" s="29">
        <v>15</v>
      </c>
      <c r="K11" s="24">
        <v>212.45</v>
      </c>
      <c r="L11" s="36">
        <v>7</v>
      </c>
      <c r="M11" s="2">
        <v>182.76</v>
      </c>
      <c r="N11" s="29">
        <v>9</v>
      </c>
      <c r="O11" s="24">
        <v>101.99</v>
      </c>
      <c r="P11" s="36">
        <v>13</v>
      </c>
      <c r="Q11" s="2">
        <v>229.62</v>
      </c>
      <c r="R11" s="29">
        <v>17</v>
      </c>
      <c r="S11" s="24">
        <v>272.95999999999998</v>
      </c>
      <c r="T11" s="36">
        <v>12</v>
      </c>
      <c r="U11" s="2">
        <v>380.52</v>
      </c>
      <c r="V11" s="29">
        <v>21</v>
      </c>
      <c r="W11" s="24">
        <v>524.23</v>
      </c>
      <c r="X11" s="36">
        <v>28</v>
      </c>
      <c r="Y11" s="2">
        <v>606.03</v>
      </c>
      <c r="Z11" s="61">
        <f t="shared" si="0"/>
        <v>158</v>
      </c>
      <c r="AA11" s="15">
        <f t="shared" si="0"/>
        <v>3267.33</v>
      </c>
    </row>
    <row r="12" spans="1:29" ht="12.75" customHeight="1" x14ac:dyDescent="0.2">
      <c r="A12" s="20" t="s">
        <v>95</v>
      </c>
      <c r="B12" s="29">
        <v>89</v>
      </c>
      <c r="C12" s="24">
        <v>3866.72</v>
      </c>
      <c r="D12" s="36">
        <v>146</v>
      </c>
      <c r="E12" s="2">
        <v>5635.91</v>
      </c>
      <c r="F12" s="29">
        <v>108</v>
      </c>
      <c r="G12" s="29">
        <v>7004.96</v>
      </c>
      <c r="H12" s="36">
        <v>43</v>
      </c>
      <c r="I12" s="2">
        <v>2431.08</v>
      </c>
      <c r="J12" s="29">
        <v>52</v>
      </c>
      <c r="K12" s="24">
        <v>4011.06</v>
      </c>
      <c r="L12" s="36">
        <v>39</v>
      </c>
      <c r="M12" s="2">
        <v>2310</v>
      </c>
      <c r="N12" s="29">
        <v>38</v>
      </c>
      <c r="O12" s="24">
        <v>1984.35</v>
      </c>
      <c r="P12" s="36">
        <v>39</v>
      </c>
      <c r="Q12" s="2">
        <v>2733.24</v>
      </c>
      <c r="R12" s="29">
        <v>35</v>
      </c>
      <c r="S12" s="24">
        <v>2862.69</v>
      </c>
      <c r="T12" s="36">
        <v>48</v>
      </c>
      <c r="U12" s="2">
        <v>3439.06</v>
      </c>
      <c r="V12" s="29">
        <v>41</v>
      </c>
      <c r="W12" s="24">
        <v>2123.06</v>
      </c>
      <c r="X12" s="36">
        <v>46</v>
      </c>
      <c r="Y12" s="2">
        <v>4432.96</v>
      </c>
      <c r="Z12" s="61">
        <f t="shared" si="0"/>
        <v>724</v>
      </c>
      <c r="AA12" s="15">
        <f t="shared" si="0"/>
        <v>42835.09</v>
      </c>
    </row>
    <row r="13" spans="1:29" s="10" customFormat="1" ht="12.75" customHeight="1" x14ac:dyDescent="0.2">
      <c r="A13" s="20" t="s">
        <v>96</v>
      </c>
      <c r="B13" s="39"/>
      <c r="C13" s="25"/>
      <c r="D13" s="41">
        <v>5</v>
      </c>
      <c r="E13" s="4">
        <v>64</v>
      </c>
      <c r="F13" s="39">
        <v>1</v>
      </c>
      <c r="G13" s="39">
        <v>30</v>
      </c>
      <c r="H13" s="41">
        <v>7</v>
      </c>
      <c r="I13" s="4">
        <v>88.06</v>
      </c>
      <c r="J13" s="39">
        <v>1</v>
      </c>
      <c r="K13" s="25">
        <v>23.01</v>
      </c>
      <c r="L13" s="41">
        <v>5</v>
      </c>
      <c r="M13" s="4">
        <v>56</v>
      </c>
      <c r="N13" s="39">
        <v>9</v>
      </c>
      <c r="O13" s="25">
        <v>1769.48</v>
      </c>
      <c r="P13" s="41">
        <v>1</v>
      </c>
      <c r="Q13" s="4">
        <v>234.06</v>
      </c>
      <c r="R13" s="39">
        <v>1</v>
      </c>
      <c r="S13" s="25">
        <v>72.8</v>
      </c>
      <c r="T13" s="41">
        <v>2</v>
      </c>
      <c r="U13" s="4">
        <v>-72.8</v>
      </c>
      <c r="V13" s="39"/>
      <c r="W13" s="25"/>
      <c r="X13" s="41"/>
      <c r="Y13" s="4"/>
      <c r="Z13" s="61">
        <f t="shared" si="0"/>
        <v>32</v>
      </c>
      <c r="AA13" s="15">
        <f t="shared" si="0"/>
        <v>2264.61</v>
      </c>
    </row>
    <row r="14" spans="1:29" ht="12.75" customHeight="1" x14ac:dyDescent="0.2">
      <c r="A14" s="33" t="s">
        <v>20</v>
      </c>
      <c r="B14" s="28">
        <f t="shared" ref="B14:AA14" si="1">SUM(B10:B13)</f>
        <v>485</v>
      </c>
      <c r="C14" s="46">
        <f t="shared" si="1"/>
        <v>16294.58</v>
      </c>
      <c r="D14" s="37">
        <f t="shared" si="1"/>
        <v>618</v>
      </c>
      <c r="E14" s="19">
        <f t="shared" si="1"/>
        <v>19238.82</v>
      </c>
      <c r="F14" s="28">
        <f t="shared" si="1"/>
        <v>530</v>
      </c>
      <c r="G14" s="46">
        <f t="shared" si="1"/>
        <v>19046</v>
      </c>
      <c r="H14" s="37">
        <f t="shared" si="1"/>
        <v>475</v>
      </c>
      <c r="I14" s="19">
        <f t="shared" si="1"/>
        <v>15147.64</v>
      </c>
      <c r="J14" s="28">
        <f t="shared" si="1"/>
        <v>508</v>
      </c>
      <c r="K14" s="46">
        <f t="shared" si="1"/>
        <v>16619.5</v>
      </c>
      <c r="L14" s="37">
        <f t="shared" si="1"/>
        <v>419</v>
      </c>
      <c r="M14" s="19">
        <f t="shared" si="1"/>
        <v>11473.69</v>
      </c>
      <c r="N14" s="28">
        <f t="shared" si="1"/>
        <v>437</v>
      </c>
      <c r="O14" s="46">
        <f t="shared" si="1"/>
        <v>11841.869999999999</v>
      </c>
      <c r="P14" s="37">
        <f t="shared" si="1"/>
        <v>487</v>
      </c>
      <c r="Q14" s="19">
        <f t="shared" si="1"/>
        <v>15655.84</v>
      </c>
      <c r="R14" s="28">
        <f t="shared" si="1"/>
        <v>568</v>
      </c>
      <c r="S14" s="46">
        <f t="shared" si="1"/>
        <v>18400.019999999997</v>
      </c>
      <c r="T14" s="37">
        <f t="shared" si="1"/>
        <v>543</v>
      </c>
      <c r="U14" s="19">
        <f t="shared" si="1"/>
        <v>21198.870000000003</v>
      </c>
      <c r="V14" s="28">
        <f t="shared" si="1"/>
        <v>533</v>
      </c>
      <c r="W14" s="46">
        <f t="shared" si="1"/>
        <v>19338.900000000001</v>
      </c>
      <c r="X14" s="37">
        <f t="shared" si="1"/>
        <v>542</v>
      </c>
      <c r="Y14" s="19">
        <f t="shared" si="1"/>
        <v>25259.67</v>
      </c>
      <c r="Z14" s="93">
        <f t="shared" si="1"/>
        <v>6145</v>
      </c>
      <c r="AA14" s="35">
        <f t="shared" si="1"/>
        <v>209515.39999999997</v>
      </c>
    </row>
    <row r="15" spans="1:29" s="10" customFormat="1" ht="12.75" customHeight="1" x14ac:dyDescent="0.2">
      <c r="B15" s="28"/>
      <c r="C15" s="26"/>
      <c r="D15" s="37"/>
      <c r="E15" s="3"/>
      <c r="F15" s="29"/>
      <c r="G15" s="24"/>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7"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7" ht="12.75" customHeight="1" x14ac:dyDescent="0.2">
      <c r="A18" s="20" t="s">
        <v>22</v>
      </c>
      <c r="B18" s="29"/>
      <c r="C18" s="24"/>
      <c r="D18" s="36">
        <v>1</v>
      </c>
      <c r="E18" s="2">
        <v>194.58</v>
      </c>
      <c r="F18" s="29">
        <v>3</v>
      </c>
      <c r="G18" s="24">
        <v>903.17</v>
      </c>
      <c r="H18" s="36">
        <v>1</v>
      </c>
      <c r="I18" s="2">
        <v>289.82</v>
      </c>
      <c r="J18" s="29"/>
      <c r="K18" s="24"/>
      <c r="L18" s="36"/>
      <c r="M18" s="2"/>
      <c r="N18" s="29"/>
      <c r="O18" s="24"/>
      <c r="P18" s="36">
        <v>2</v>
      </c>
      <c r="Q18" s="2">
        <v>739.29</v>
      </c>
      <c r="R18" s="29">
        <v>1</v>
      </c>
      <c r="S18" s="24">
        <v>368.1</v>
      </c>
      <c r="T18" s="36">
        <v>1</v>
      </c>
      <c r="U18" s="2">
        <v>318.8</v>
      </c>
      <c r="V18" s="29">
        <v>1</v>
      </c>
      <c r="W18" s="24">
        <v>172.34</v>
      </c>
      <c r="X18" s="36"/>
      <c r="Y18" s="2"/>
      <c r="Z18" s="61">
        <f t="shared" si="2"/>
        <v>10</v>
      </c>
      <c r="AA18" s="15">
        <f t="shared" si="2"/>
        <v>2986.1</v>
      </c>
    </row>
    <row r="19" spans="1:27" ht="12.75" customHeight="1" x14ac:dyDescent="0.2">
      <c r="A19" s="20" t="s">
        <v>56</v>
      </c>
      <c r="B19" s="28">
        <v>42</v>
      </c>
      <c r="C19" s="26">
        <v>20602</v>
      </c>
      <c r="D19" s="37">
        <v>26</v>
      </c>
      <c r="E19" s="3">
        <v>13511.05</v>
      </c>
      <c r="F19" s="28">
        <v>38</v>
      </c>
      <c r="G19" s="26">
        <v>19215.669999999998</v>
      </c>
      <c r="H19" s="37">
        <v>29</v>
      </c>
      <c r="I19" s="3">
        <v>16746.009999999998</v>
      </c>
      <c r="J19" s="28">
        <v>67</v>
      </c>
      <c r="K19" s="26">
        <v>30955.47</v>
      </c>
      <c r="L19" s="37">
        <v>36</v>
      </c>
      <c r="M19" s="3">
        <v>20704.599999999999</v>
      </c>
      <c r="N19" s="28">
        <v>40</v>
      </c>
      <c r="O19" s="26">
        <v>19295.79</v>
      </c>
      <c r="P19" s="37">
        <v>22</v>
      </c>
      <c r="Q19" s="3">
        <v>9817.6200000000008</v>
      </c>
      <c r="R19" s="28">
        <v>40</v>
      </c>
      <c r="S19" s="26">
        <v>22674.13</v>
      </c>
      <c r="T19" s="37">
        <v>34</v>
      </c>
      <c r="U19" s="3">
        <v>19450.43</v>
      </c>
      <c r="V19" s="28">
        <v>42</v>
      </c>
      <c r="W19" s="26">
        <v>19531.060000000001</v>
      </c>
      <c r="X19" s="37">
        <v>25</v>
      </c>
      <c r="Y19" s="3">
        <v>8501.1</v>
      </c>
      <c r="Z19" s="61">
        <f t="shared" si="2"/>
        <v>441</v>
      </c>
      <c r="AA19" s="15">
        <f t="shared" si="2"/>
        <v>221004.93</v>
      </c>
    </row>
    <row r="20" spans="1:27" ht="12.75" customHeight="1" x14ac:dyDescent="0.2">
      <c r="A20" s="20" t="s">
        <v>23</v>
      </c>
      <c r="B20" s="28">
        <v>28</v>
      </c>
      <c r="C20" s="26">
        <v>9541.93</v>
      </c>
      <c r="D20" s="37">
        <v>14</v>
      </c>
      <c r="E20" s="3">
        <v>5636.52</v>
      </c>
      <c r="F20" s="28">
        <v>11</v>
      </c>
      <c r="G20" s="26">
        <v>3138.55</v>
      </c>
      <c r="H20" s="37">
        <v>13</v>
      </c>
      <c r="I20" s="3">
        <v>5203.8999999999996</v>
      </c>
      <c r="J20" s="28">
        <v>23</v>
      </c>
      <c r="K20" s="26">
        <v>9068.59</v>
      </c>
      <c r="L20" s="37">
        <v>14</v>
      </c>
      <c r="M20" s="3">
        <v>5827.74</v>
      </c>
      <c r="N20" s="28">
        <v>13</v>
      </c>
      <c r="O20" s="26">
        <v>5910.31</v>
      </c>
      <c r="P20" s="37">
        <v>24</v>
      </c>
      <c r="Q20" s="3">
        <v>11046.28</v>
      </c>
      <c r="R20" s="28">
        <v>23</v>
      </c>
      <c r="S20" s="26">
        <v>10214.33</v>
      </c>
      <c r="T20" s="37">
        <v>25</v>
      </c>
      <c r="U20" s="3">
        <v>11085.74</v>
      </c>
      <c r="V20" s="28">
        <v>18</v>
      </c>
      <c r="W20" s="26">
        <v>8082.66</v>
      </c>
      <c r="X20" s="37">
        <v>21</v>
      </c>
      <c r="Y20" s="3">
        <v>8814.06</v>
      </c>
      <c r="Z20" s="61">
        <f t="shared" si="2"/>
        <v>227</v>
      </c>
      <c r="AA20" s="15">
        <f t="shared" si="2"/>
        <v>93570.61</v>
      </c>
    </row>
    <row r="21" spans="1:27" ht="12.75" customHeight="1" x14ac:dyDescent="0.2">
      <c r="A21" s="20" t="s">
        <v>58</v>
      </c>
      <c r="B21" s="39">
        <v>2</v>
      </c>
      <c r="C21" s="25">
        <v>1300.57</v>
      </c>
      <c r="D21" s="41">
        <v>2</v>
      </c>
      <c r="E21" s="4">
        <v>1371.6</v>
      </c>
      <c r="F21" s="39">
        <v>1</v>
      </c>
      <c r="G21" s="25">
        <v>808.47</v>
      </c>
      <c r="H21" s="41">
        <v>11</v>
      </c>
      <c r="I21" s="4">
        <v>1969.99</v>
      </c>
      <c r="J21" s="29">
        <v>2</v>
      </c>
      <c r="K21" s="24">
        <v>1300.57</v>
      </c>
      <c r="L21" s="36">
        <v>11</v>
      </c>
      <c r="M21" s="2">
        <v>3795.3</v>
      </c>
      <c r="N21" s="29">
        <v>6</v>
      </c>
      <c r="O21" s="24">
        <v>1275.8</v>
      </c>
      <c r="P21" s="36">
        <v>7</v>
      </c>
      <c r="Q21" s="2">
        <v>1069</v>
      </c>
      <c r="R21" s="29">
        <v>6</v>
      </c>
      <c r="S21" s="24">
        <v>1275.8</v>
      </c>
      <c r="T21" s="36">
        <v>6</v>
      </c>
      <c r="U21" s="2"/>
      <c r="V21" s="29">
        <v>8</v>
      </c>
      <c r="W21" s="24">
        <v>2712.35</v>
      </c>
      <c r="X21" s="36">
        <v>10</v>
      </c>
      <c r="Y21" s="2">
        <v>2975.88</v>
      </c>
      <c r="Z21" s="61">
        <f t="shared" si="2"/>
        <v>72</v>
      </c>
      <c r="AA21" s="15">
        <f t="shared" si="2"/>
        <v>19855.329999999998</v>
      </c>
    </row>
    <row r="22" spans="1:27" ht="12.75" customHeight="1" x14ac:dyDescent="0.2">
      <c r="A22" s="12" t="s">
        <v>21</v>
      </c>
      <c r="B22" s="28">
        <f t="shared" ref="B22:AA22" si="3">SUM(B17:B21)</f>
        <v>72</v>
      </c>
      <c r="C22" s="46">
        <f t="shared" si="3"/>
        <v>31444.5</v>
      </c>
      <c r="D22" s="37">
        <f t="shared" si="3"/>
        <v>43</v>
      </c>
      <c r="E22" s="19">
        <f t="shared" si="3"/>
        <v>20713.75</v>
      </c>
      <c r="F22" s="28">
        <f t="shared" si="3"/>
        <v>53</v>
      </c>
      <c r="G22" s="46">
        <f t="shared" si="3"/>
        <v>24065.859999999997</v>
      </c>
      <c r="H22" s="37">
        <f t="shared" si="3"/>
        <v>54</v>
      </c>
      <c r="I22" s="19">
        <f t="shared" si="3"/>
        <v>24209.719999999998</v>
      </c>
      <c r="J22" s="51">
        <f t="shared" si="3"/>
        <v>92</v>
      </c>
      <c r="K22" s="48">
        <f t="shared" si="3"/>
        <v>41324.629999999997</v>
      </c>
      <c r="L22" s="50">
        <f t="shared" si="3"/>
        <v>61</v>
      </c>
      <c r="M22" s="49">
        <f t="shared" si="3"/>
        <v>30327.639999999996</v>
      </c>
      <c r="N22" s="51">
        <f t="shared" si="3"/>
        <v>59</v>
      </c>
      <c r="O22" s="48">
        <f t="shared" si="3"/>
        <v>26481.9</v>
      </c>
      <c r="P22" s="50">
        <f t="shared" si="3"/>
        <v>55</v>
      </c>
      <c r="Q22" s="49">
        <f t="shared" si="3"/>
        <v>22672.190000000002</v>
      </c>
      <c r="R22" s="51">
        <f t="shared" si="3"/>
        <v>70</v>
      </c>
      <c r="S22" s="48">
        <f t="shared" si="3"/>
        <v>34532.36</v>
      </c>
      <c r="T22" s="50">
        <f t="shared" si="3"/>
        <v>66</v>
      </c>
      <c r="U22" s="49">
        <f t="shared" si="3"/>
        <v>30854.97</v>
      </c>
      <c r="V22" s="51">
        <f t="shared" si="3"/>
        <v>69</v>
      </c>
      <c r="W22" s="48">
        <f t="shared" si="3"/>
        <v>30498.41</v>
      </c>
      <c r="X22" s="50">
        <f t="shared" si="3"/>
        <v>56</v>
      </c>
      <c r="Y22" s="49">
        <f t="shared" si="3"/>
        <v>20291.04</v>
      </c>
      <c r="Z22" s="93">
        <f t="shared" si="3"/>
        <v>750</v>
      </c>
      <c r="AA22" s="35">
        <f t="shared" si="3"/>
        <v>337416.97000000003</v>
      </c>
    </row>
    <row r="23" spans="1:27"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7"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7" s="10" customFormat="1" ht="12.75" customHeight="1" x14ac:dyDescent="0.2">
      <c r="A25" s="20" t="s">
        <v>53</v>
      </c>
      <c r="B25" s="28">
        <v>279</v>
      </c>
      <c r="C25" s="26">
        <v>15150.45</v>
      </c>
      <c r="D25" s="37">
        <v>198</v>
      </c>
      <c r="E25" s="3">
        <v>8213.2800000000007</v>
      </c>
      <c r="F25" s="28">
        <v>263</v>
      </c>
      <c r="G25" s="26">
        <v>6820.86</v>
      </c>
      <c r="H25" s="37">
        <v>509</v>
      </c>
      <c r="I25" s="3">
        <v>12452.64</v>
      </c>
      <c r="J25" s="28">
        <v>443</v>
      </c>
      <c r="K25" s="26">
        <v>10440.43</v>
      </c>
      <c r="L25" s="37">
        <v>307</v>
      </c>
      <c r="M25" s="3">
        <v>7061.56</v>
      </c>
      <c r="N25" s="28">
        <v>302</v>
      </c>
      <c r="O25" s="27">
        <v>7617.86</v>
      </c>
      <c r="P25" s="37">
        <v>373</v>
      </c>
      <c r="Q25" s="43">
        <v>6967.23</v>
      </c>
      <c r="R25" s="28">
        <v>404</v>
      </c>
      <c r="S25" s="27">
        <v>10405.83</v>
      </c>
      <c r="T25" s="37">
        <v>406</v>
      </c>
      <c r="U25" s="43">
        <v>12142.17</v>
      </c>
      <c r="V25" s="28">
        <v>362</v>
      </c>
      <c r="W25" s="27">
        <v>13167.48</v>
      </c>
      <c r="X25" s="37">
        <v>364</v>
      </c>
      <c r="Y25" s="43">
        <v>16160.17</v>
      </c>
      <c r="Z25" s="61">
        <f>B25+D25+F25+H25+J25+L25+N25+P25+R25+T25+V25+X25</f>
        <v>4210</v>
      </c>
      <c r="AA25" s="23">
        <f>C25+E25+G25+I25+K25+M25+O25+Q25+S25+U25+W25+Y25</f>
        <v>126599.95999999999</v>
      </c>
    </row>
    <row r="26" spans="1:27" ht="12.75" customHeight="1" x14ac:dyDescent="0.2">
      <c r="A26" s="20" t="s">
        <v>54</v>
      </c>
      <c r="B26" s="28">
        <v>122</v>
      </c>
      <c r="C26" s="26">
        <v>6684.89</v>
      </c>
      <c r="D26" s="37">
        <v>142</v>
      </c>
      <c r="E26" s="3">
        <v>8979.52</v>
      </c>
      <c r="F26" s="28">
        <v>211</v>
      </c>
      <c r="G26" s="26">
        <v>5439.54</v>
      </c>
      <c r="H26" s="37">
        <v>142</v>
      </c>
      <c r="I26" s="3">
        <v>2357.58</v>
      </c>
      <c r="J26" s="28">
        <v>73</v>
      </c>
      <c r="K26" s="26">
        <v>2810.19</v>
      </c>
      <c r="L26" s="37">
        <v>54</v>
      </c>
      <c r="M26" s="3">
        <v>1488.5</v>
      </c>
      <c r="N26" s="28">
        <v>123</v>
      </c>
      <c r="O26" s="27">
        <v>2636.86</v>
      </c>
      <c r="P26" s="37">
        <v>124</v>
      </c>
      <c r="Q26" s="43">
        <v>4690.53</v>
      </c>
      <c r="R26" s="28">
        <v>157</v>
      </c>
      <c r="S26" s="27">
        <v>3753.35</v>
      </c>
      <c r="T26" s="37">
        <v>228</v>
      </c>
      <c r="U26" s="43">
        <v>3630.43</v>
      </c>
      <c r="V26" s="28">
        <v>229</v>
      </c>
      <c r="W26" s="27">
        <v>3635.98</v>
      </c>
      <c r="X26" s="37">
        <v>228</v>
      </c>
      <c r="Y26" s="43">
        <v>12063.83</v>
      </c>
      <c r="Z26" s="61">
        <f>B26+D26+F26+H26+J26+L26+N26+P26+R26+T26+V26+X26</f>
        <v>1833</v>
      </c>
      <c r="AA26" s="23">
        <f>C26+E26+G26+I26+K26+M26+O26+Q26+S26+U26+W26+Y26</f>
        <v>58171.200000000004</v>
      </c>
    </row>
    <row r="27" spans="1:27" s="63" customFormat="1" ht="12.75" customHeight="1" x14ac:dyDescent="0.2">
      <c r="A27" s="56" t="s">
        <v>97</v>
      </c>
      <c r="B27" s="59">
        <f t="shared" ref="B27:Y27" si="4">B25+B26</f>
        <v>401</v>
      </c>
      <c r="C27" s="78">
        <f t="shared" si="4"/>
        <v>21835.34</v>
      </c>
      <c r="D27" s="79">
        <f t="shared" si="4"/>
        <v>340</v>
      </c>
      <c r="E27" s="80">
        <f t="shared" si="4"/>
        <v>17192.800000000003</v>
      </c>
      <c r="F27" s="59">
        <f t="shared" si="4"/>
        <v>474</v>
      </c>
      <c r="G27" s="78">
        <f t="shared" si="4"/>
        <v>12260.4</v>
      </c>
      <c r="H27" s="79">
        <f t="shared" si="4"/>
        <v>651</v>
      </c>
      <c r="I27" s="80">
        <f t="shared" si="4"/>
        <v>14810.22</v>
      </c>
      <c r="J27" s="59">
        <f t="shared" si="4"/>
        <v>516</v>
      </c>
      <c r="K27" s="78">
        <f t="shared" si="4"/>
        <v>13250.62</v>
      </c>
      <c r="L27" s="79">
        <f t="shared" si="4"/>
        <v>361</v>
      </c>
      <c r="M27" s="80">
        <f t="shared" si="4"/>
        <v>8550.0600000000013</v>
      </c>
      <c r="N27" s="59">
        <f t="shared" si="4"/>
        <v>425</v>
      </c>
      <c r="O27" s="78">
        <f t="shared" si="4"/>
        <v>10254.719999999999</v>
      </c>
      <c r="P27" s="79">
        <f t="shared" si="4"/>
        <v>497</v>
      </c>
      <c r="Q27" s="80">
        <f t="shared" si="4"/>
        <v>11657.759999999998</v>
      </c>
      <c r="R27" s="59">
        <f t="shared" si="4"/>
        <v>561</v>
      </c>
      <c r="S27" s="78">
        <f t="shared" si="4"/>
        <v>14159.18</v>
      </c>
      <c r="T27" s="79">
        <f t="shared" si="4"/>
        <v>634</v>
      </c>
      <c r="U27" s="80">
        <f t="shared" si="4"/>
        <v>15772.6</v>
      </c>
      <c r="V27" s="59">
        <f t="shared" si="4"/>
        <v>591</v>
      </c>
      <c r="W27" s="78">
        <f t="shared" si="4"/>
        <v>16803.46</v>
      </c>
      <c r="X27" s="79">
        <f t="shared" si="4"/>
        <v>592</v>
      </c>
      <c r="Y27" s="80">
        <f t="shared" si="4"/>
        <v>28224</v>
      </c>
      <c r="Z27" s="85">
        <f t="shared" ref="Z27:AA27" si="5">SUM(Z25:Z26)</f>
        <v>6043</v>
      </c>
      <c r="AA27" s="118">
        <f t="shared" si="5"/>
        <v>184771.16</v>
      </c>
    </row>
    <row r="28" spans="1:27"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7" ht="12.75" customHeight="1" x14ac:dyDescent="0.2">
      <c r="A29" s="34" t="s">
        <v>19</v>
      </c>
      <c r="B29" s="28"/>
      <c r="C29" s="46">
        <f>SUM(C14+C22+C27)</f>
        <v>69574.42</v>
      </c>
      <c r="D29" s="37"/>
      <c r="E29" s="19">
        <f>SUM(E14+E22+E27)</f>
        <v>57145.37</v>
      </c>
      <c r="F29" s="28"/>
      <c r="G29" s="46">
        <f>SUM(G14+G22+G27)</f>
        <v>55372.26</v>
      </c>
      <c r="H29" s="37"/>
      <c r="I29" s="19">
        <f>SUM(I14+I22+I27)</f>
        <v>54167.58</v>
      </c>
      <c r="J29" s="28"/>
      <c r="K29" s="46">
        <f>SUM(K14+K22+K27)</f>
        <v>71194.75</v>
      </c>
      <c r="L29" s="37"/>
      <c r="M29" s="19">
        <f>SUM(M14+M22+M27)</f>
        <v>50351.39</v>
      </c>
      <c r="N29" s="28"/>
      <c r="O29" s="46">
        <f>SUM(O14+O22+O27)</f>
        <v>48578.490000000005</v>
      </c>
      <c r="P29" s="37"/>
      <c r="Q29" s="19">
        <f>SUM(Q14+Q22+Q27)</f>
        <v>49985.789999999994</v>
      </c>
      <c r="R29" s="28"/>
      <c r="S29" s="46">
        <f>SUM(S14+S22+S27)</f>
        <v>67091.56</v>
      </c>
      <c r="T29" s="37"/>
      <c r="U29" s="19">
        <f>SUM(U14+U22+U27)</f>
        <v>67826.44</v>
      </c>
      <c r="V29" s="28"/>
      <c r="W29" s="46">
        <f>SUM(W14+W22+W27)</f>
        <v>66640.76999999999</v>
      </c>
      <c r="X29" s="37"/>
      <c r="Y29" s="19">
        <f>SUM(Y14+Y22+Y27)</f>
        <v>73774.709999999992</v>
      </c>
      <c r="Z29" s="61"/>
      <c r="AA29" s="17">
        <f>SUM(AA14+AA22+AA27)</f>
        <v>731703.53</v>
      </c>
    </row>
    <row r="30" spans="1:27" s="10" customFormat="1" ht="12.75" customHeight="1" x14ac:dyDescent="0.2">
      <c r="B30" s="28"/>
      <c r="C30" s="26"/>
      <c r="D30" s="37"/>
      <c r="E30" s="3"/>
      <c r="F30" s="28"/>
      <c r="G30" s="64"/>
      <c r="H30" s="37"/>
      <c r="I30" s="3"/>
      <c r="J30" s="28"/>
      <c r="K30" s="26"/>
      <c r="L30" s="37"/>
      <c r="M30" s="3"/>
      <c r="N30" s="28"/>
      <c r="O30" s="26"/>
      <c r="P30" s="37"/>
      <c r="Q30" s="3"/>
      <c r="R30" s="28"/>
      <c r="S30" s="26"/>
      <c r="T30" s="37"/>
      <c r="U30" s="3"/>
      <c r="V30" s="28"/>
      <c r="W30" s="26"/>
      <c r="X30" s="37"/>
      <c r="Y30" s="3"/>
      <c r="Z30" s="61"/>
      <c r="AA30" s="15"/>
    </row>
    <row r="31" spans="1:27"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7" s="75" customFormat="1" x14ac:dyDescent="0.2">
      <c r="A32" s="70" t="s">
        <v>49</v>
      </c>
      <c r="B32" s="71">
        <v>1</v>
      </c>
      <c r="C32" s="71">
        <v>1414</v>
      </c>
      <c r="D32" s="66">
        <v>4</v>
      </c>
      <c r="E32" s="66">
        <v>1457.76</v>
      </c>
      <c r="F32" s="71">
        <v>4</v>
      </c>
      <c r="G32" s="71">
        <v>2468.83</v>
      </c>
      <c r="H32" s="66">
        <v>4</v>
      </c>
      <c r="I32" s="66">
        <v>1705.57</v>
      </c>
      <c r="J32" s="71">
        <v>4</v>
      </c>
      <c r="K32" s="71">
        <v>827.46</v>
      </c>
      <c r="L32" s="66">
        <v>5</v>
      </c>
      <c r="M32" s="66">
        <v>2383.4299999999998</v>
      </c>
      <c r="N32" s="71">
        <v>4</v>
      </c>
      <c r="O32" s="71">
        <v>2645.05</v>
      </c>
      <c r="P32" s="66">
        <v>8</v>
      </c>
      <c r="Q32" s="66">
        <v>5006.5</v>
      </c>
      <c r="R32" s="71">
        <v>2</v>
      </c>
      <c r="S32" s="71">
        <v>760.93</v>
      </c>
      <c r="T32" s="66"/>
      <c r="U32" s="66"/>
      <c r="V32" s="71">
        <v>6</v>
      </c>
      <c r="W32" s="71">
        <v>1253.4100000000001</v>
      </c>
      <c r="X32" s="66">
        <v>11</v>
      </c>
      <c r="Y32" s="66">
        <v>5654.98</v>
      </c>
      <c r="Z32" s="55">
        <f t="shared" ref="Z32:AA35" si="6">SUM(B32+D32+F32+H32+J32+L32+N32+P32+R32+T32+V32+X32)</f>
        <v>53</v>
      </c>
      <c r="AA32" s="74">
        <f t="shared" si="6"/>
        <v>25577.919999999998</v>
      </c>
    </row>
    <row r="33" spans="1:31" s="76" customFormat="1" x14ac:dyDescent="0.2">
      <c r="A33" s="70" t="s">
        <v>70</v>
      </c>
      <c r="B33" s="71">
        <v>8</v>
      </c>
      <c r="C33" s="71">
        <v>620.77</v>
      </c>
      <c r="D33" s="66">
        <v>23</v>
      </c>
      <c r="E33" s="66">
        <v>1626.06</v>
      </c>
      <c r="F33" s="71">
        <v>22</v>
      </c>
      <c r="G33" s="71">
        <v>1235.22</v>
      </c>
      <c r="H33" s="66">
        <v>23</v>
      </c>
      <c r="I33" s="66">
        <v>2943.88</v>
      </c>
      <c r="J33" s="71">
        <v>19</v>
      </c>
      <c r="K33" s="71">
        <v>3008.51</v>
      </c>
      <c r="L33" s="66">
        <v>28</v>
      </c>
      <c r="M33" s="66">
        <v>2391.58</v>
      </c>
      <c r="N33" s="71">
        <v>30</v>
      </c>
      <c r="O33" s="71">
        <v>3324.27</v>
      </c>
      <c r="P33" s="66">
        <v>50</v>
      </c>
      <c r="Q33" s="66">
        <v>5549.41</v>
      </c>
      <c r="R33" s="71">
        <v>26</v>
      </c>
      <c r="S33" s="71">
        <v>2506.75</v>
      </c>
      <c r="T33" s="66">
        <v>42</v>
      </c>
      <c r="U33" s="66">
        <v>6808.53</v>
      </c>
      <c r="V33" s="71">
        <v>27</v>
      </c>
      <c r="W33" s="71">
        <v>2750.22</v>
      </c>
      <c r="X33" s="66">
        <v>50</v>
      </c>
      <c r="Y33" s="66">
        <v>7094.08</v>
      </c>
      <c r="Z33" s="55">
        <f t="shared" si="6"/>
        <v>348</v>
      </c>
      <c r="AA33" s="74">
        <f t="shared" si="6"/>
        <v>39859.279999999999</v>
      </c>
    </row>
    <row r="34" spans="1:31" s="76" customFormat="1" x14ac:dyDescent="0.2">
      <c r="A34" s="70" t="s">
        <v>61</v>
      </c>
      <c r="B34" s="71">
        <v>35</v>
      </c>
      <c r="C34" s="71">
        <v>3451</v>
      </c>
      <c r="D34" s="66">
        <v>32</v>
      </c>
      <c r="E34" s="66">
        <v>2063.09</v>
      </c>
      <c r="F34" s="71">
        <v>26</v>
      </c>
      <c r="G34" s="71">
        <v>2036.07</v>
      </c>
      <c r="H34" s="66"/>
      <c r="I34" s="66"/>
      <c r="J34" s="71"/>
      <c r="K34" s="71"/>
      <c r="L34" s="66"/>
      <c r="M34" s="66"/>
      <c r="N34" s="71"/>
      <c r="O34" s="71"/>
      <c r="P34" s="66"/>
      <c r="Q34" s="66"/>
      <c r="R34" s="71"/>
      <c r="S34" s="71"/>
      <c r="T34" s="66"/>
      <c r="U34" s="66"/>
      <c r="V34" s="71"/>
      <c r="W34" s="71"/>
      <c r="X34" s="66"/>
      <c r="Y34" s="66"/>
      <c r="Z34" s="55">
        <f t="shared" si="6"/>
        <v>93</v>
      </c>
      <c r="AA34" s="74">
        <f t="shared" si="6"/>
        <v>7550.16</v>
      </c>
    </row>
    <row r="35" spans="1:31"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31" s="9" customFormat="1" ht="12.75" customHeight="1" x14ac:dyDescent="0.2">
      <c r="A36" s="12" t="s">
        <v>65</v>
      </c>
      <c r="B36" s="90">
        <f t="shared" ref="B36:AA36" si="7">SUM(B32:B35)</f>
        <v>44</v>
      </c>
      <c r="C36" s="67">
        <f t="shared" si="7"/>
        <v>5485.77</v>
      </c>
      <c r="D36" s="91">
        <f t="shared" si="7"/>
        <v>59</v>
      </c>
      <c r="E36" s="68">
        <f t="shared" si="7"/>
        <v>5146.91</v>
      </c>
      <c r="F36" s="90">
        <f t="shared" si="7"/>
        <v>52</v>
      </c>
      <c r="G36" s="67">
        <f t="shared" si="7"/>
        <v>5740.12</v>
      </c>
      <c r="H36" s="91">
        <f t="shared" si="7"/>
        <v>27</v>
      </c>
      <c r="I36" s="68">
        <f t="shared" si="7"/>
        <v>4649.45</v>
      </c>
      <c r="J36" s="90">
        <f t="shared" si="7"/>
        <v>23</v>
      </c>
      <c r="K36" s="67">
        <f t="shared" si="7"/>
        <v>3835.9700000000003</v>
      </c>
      <c r="L36" s="91">
        <f t="shared" si="7"/>
        <v>33</v>
      </c>
      <c r="M36" s="68">
        <f t="shared" si="7"/>
        <v>4775.01</v>
      </c>
      <c r="N36" s="90">
        <f t="shared" si="7"/>
        <v>34</v>
      </c>
      <c r="O36" s="67">
        <f t="shared" si="7"/>
        <v>5969.32</v>
      </c>
      <c r="P36" s="91">
        <f t="shared" si="7"/>
        <v>58</v>
      </c>
      <c r="Q36" s="68">
        <f t="shared" si="7"/>
        <v>10555.91</v>
      </c>
      <c r="R36" s="90">
        <f t="shared" si="7"/>
        <v>28</v>
      </c>
      <c r="S36" s="67">
        <f t="shared" si="7"/>
        <v>3267.68</v>
      </c>
      <c r="T36" s="91">
        <f t="shared" si="7"/>
        <v>42</v>
      </c>
      <c r="U36" s="68">
        <f t="shared" si="7"/>
        <v>6808.53</v>
      </c>
      <c r="V36" s="90">
        <f t="shared" si="7"/>
        <v>33</v>
      </c>
      <c r="W36" s="67">
        <f t="shared" si="7"/>
        <v>4003.63</v>
      </c>
      <c r="X36" s="91">
        <f t="shared" si="7"/>
        <v>61</v>
      </c>
      <c r="Y36" s="68">
        <f t="shared" si="7"/>
        <v>12749.06</v>
      </c>
      <c r="Z36" s="94">
        <f t="shared" si="7"/>
        <v>494</v>
      </c>
      <c r="AA36" s="69">
        <f t="shared" si="7"/>
        <v>72987.360000000001</v>
      </c>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9"/>
    </row>
    <row r="40" spans="1:31" s="99" customFormat="1" ht="25.5" x14ac:dyDescent="0.2">
      <c r="A40" s="96" t="s">
        <v>72</v>
      </c>
      <c r="B40" s="97"/>
      <c r="C40" s="98">
        <f>C29-C5-C36</f>
        <v>55771.649999999994</v>
      </c>
      <c r="D40" s="97"/>
      <c r="E40" s="98">
        <f>E29-E5-E36</f>
        <v>41890.460000000006</v>
      </c>
      <c r="F40" s="98"/>
      <c r="G40" s="98">
        <f>G29-G5-G36</f>
        <v>39380.14</v>
      </c>
      <c r="H40" s="97"/>
      <c r="I40" s="98">
        <f>I29-I5-I36</f>
        <v>38804.130000000005</v>
      </c>
      <c r="J40" s="97"/>
      <c r="K40" s="98">
        <f>K29-K5-K36</f>
        <v>56068.7</v>
      </c>
      <c r="L40" s="97"/>
      <c r="M40" s="98">
        <f>M29-M5-M36</f>
        <v>36048.46</v>
      </c>
      <c r="N40" s="98"/>
      <c r="O40" s="98">
        <f>O29-O5-O36</f>
        <v>32333.170000000006</v>
      </c>
      <c r="P40" s="97"/>
      <c r="Q40" s="98">
        <f>Q29-Q5-Q36</f>
        <v>28806.879999999994</v>
      </c>
      <c r="R40" s="97"/>
      <c r="S40" s="98">
        <f>S29-S5-S36</f>
        <v>52511.88</v>
      </c>
      <c r="T40" s="97"/>
      <c r="U40" s="98">
        <f>U29-U5-U36</f>
        <v>49693.91</v>
      </c>
      <c r="V40" s="97"/>
      <c r="W40" s="98">
        <f>W29-W5-W36</f>
        <v>51751.139999999992</v>
      </c>
      <c r="X40" s="97"/>
      <c r="Y40" s="98">
        <f>Y29-Y5-Y36</f>
        <v>50995.649999999994</v>
      </c>
      <c r="Z40" s="97"/>
      <c r="AA40" s="98">
        <f>AA29-AA5-AA36</f>
        <v>534056.17000000004</v>
      </c>
      <c r="AB40" s="9"/>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9" t="s">
        <v>84</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121</v>
      </c>
      <c r="C3" s="24">
        <v>1348</v>
      </c>
      <c r="D3" s="37">
        <v>152</v>
      </c>
      <c r="E3" s="2">
        <v>1393.5</v>
      </c>
      <c r="F3" s="28">
        <v>150</v>
      </c>
      <c r="G3" s="24">
        <v>1228</v>
      </c>
      <c r="H3" s="37">
        <v>127</v>
      </c>
      <c r="I3" s="2">
        <v>1113.5</v>
      </c>
      <c r="J3" s="28">
        <v>90</v>
      </c>
      <c r="K3" s="24">
        <v>842.5</v>
      </c>
      <c r="L3" s="37">
        <v>98</v>
      </c>
      <c r="M3" s="2">
        <v>1052.5</v>
      </c>
      <c r="N3" s="28">
        <v>128</v>
      </c>
      <c r="O3" s="24">
        <v>923.5</v>
      </c>
      <c r="P3" s="37">
        <v>114</v>
      </c>
      <c r="Q3" s="2">
        <v>980</v>
      </c>
      <c r="R3" s="28">
        <v>148</v>
      </c>
      <c r="S3" s="24">
        <v>1006</v>
      </c>
      <c r="T3" s="37">
        <v>106</v>
      </c>
      <c r="U3" s="2">
        <v>942</v>
      </c>
      <c r="V3" s="28">
        <v>112</v>
      </c>
      <c r="W3" s="24">
        <v>887</v>
      </c>
      <c r="X3" s="37">
        <v>97</v>
      </c>
      <c r="Y3" s="2">
        <v>907</v>
      </c>
      <c r="Z3" s="61">
        <f>B3+D3+F3+H3+J3+L3+N3+P3+R3+T3+V3+X3</f>
        <v>1443</v>
      </c>
      <c r="AA3" s="15">
        <f>C3+E3+G3+I3+K3+M3+O3+Q3+S3+U3+W3+Y3</f>
        <v>12623.5</v>
      </c>
    </row>
    <row r="4" spans="1:29" ht="12.75" customHeight="1" x14ac:dyDescent="0.2">
      <c r="A4" s="20" t="s">
        <v>41</v>
      </c>
      <c r="B4" s="29"/>
      <c r="C4" s="39">
        <v>158</v>
      </c>
      <c r="D4" s="36"/>
      <c r="E4" s="41">
        <v>202.5</v>
      </c>
      <c r="F4" s="29"/>
      <c r="G4" s="39">
        <v>205</v>
      </c>
      <c r="H4" s="36"/>
      <c r="I4" s="41">
        <v>174.5</v>
      </c>
      <c r="J4" s="29"/>
      <c r="K4" s="39">
        <v>123.5</v>
      </c>
      <c r="L4" s="36"/>
      <c r="M4" s="41">
        <v>130.5</v>
      </c>
      <c r="N4" s="29"/>
      <c r="O4" s="39">
        <v>310.5</v>
      </c>
      <c r="P4" s="36"/>
      <c r="Q4" s="41">
        <v>269</v>
      </c>
      <c r="R4" s="29"/>
      <c r="S4" s="39">
        <v>361</v>
      </c>
      <c r="T4" s="36"/>
      <c r="U4" s="41">
        <v>250</v>
      </c>
      <c r="V4" s="29"/>
      <c r="W4" s="39">
        <v>266</v>
      </c>
      <c r="X4" s="36"/>
      <c r="Y4" s="41">
        <v>229</v>
      </c>
      <c r="Z4" s="60"/>
      <c r="AA4" s="16">
        <f>C4+E4+G4+I4+K4+M4+O4+Q4+S4+U4+W4+Y4</f>
        <v>2679.5</v>
      </c>
    </row>
    <row r="5" spans="1:29" ht="12.75" customHeight="1" x14ac:dyDescent="0.2">
      <c r="A5" s="12" t="s">
        <v>15</v>
      </c>
      <c r="B5" s="28"/>
      <c r="C5" s="46">
        <f>SUM(C3:C4)</f>
        <v>1506</v>
      </c>
      <c r="D5" s="37"/>
      <c r="E5" s="19">
        <f>SUM(E3:E4)</f>
        <v>1596</v>
      </c>
      <c r="F5" s="28"/>
      <c r="G5" s="46">
        <f>SUM(G3:G4)</f>
        <v>1433</v>
      </c>
      <c r="H5" s="37"/>
      <c r="I5" s="19">
        <f>SUM(I3:I4)</f>
        <v>1288</v>
      </c>
      <c r="J5" s="28"/>
      <c r="K5" s="46">
        <f>SUM(K3:K4)</f>
        <v>966</v>
      </c>
      <c r="L5" s="37"/>
      <c r="M5" s="19">
        <f>SUM(M3:M4)</f>
        <v>1183</v>
      </c>
      <c r="N5" s="28"/>
      <c r="O5" s="46">
        <f>SUM(O3:O4)</f>
        <v>1234</v>
      </c>
      <c r="P5" s="37"/>
      <c r="Q5" s="19">
        <f>SUM(Q3:Q4)</f>
        <v>1249</v>
      </c>
      <c r="R5" s="28"/>
      <c r="S5" s="46">
        <f>SUM(S3:S4)</f>
        <v>1367</v>
      </c>
      <c r="T5" s="37"/>
      <c r="U5" s="19">
        <f>SUM(U3:U4)</f>
        <v>1192</v>
      </c>
      <c r="V5" s="28"/>
      <c r="W5" s="46">
        <f>SUM(W3:W4)</f>
        <v>1153</v>
      </c>
      <c r="X5" s="37"/>
      <c r="Y5" s="19">
        <f>SUM(Y3:Y4)</f>
        <v>1136</v>
      </c>
      <c r="Z5" s="61"/>
      <c r="AA5" s="18">
        <f>SUM(AA3:AA4)</f>
        <v>15303</v>
      </c>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9" s="11" customFormat="1" ht="12.75" customHeight="1" x14ac:dyDescent="0.2">
      <c r="A7" s="20" t="s">
        <v>75</v>
      </c>
      <c r="B7" s="28"/>
      <c r="C7" s="116">
        <v>44387.31</v>
      </c>
      <c r="D7" s="37"/>
      <c r="E7" s="117">
        <v>45017.78</v>
      </c>
      <c r="F7" s="28"/>
      <c r="G7" s="116">
        <v>42255.21</v>
      </c>
      <c r="H7" s="37"/>
      <c r="I7" s="117">
        <v>37508.04</v>
      </c>
      <c r="J7" s="28"/>
      <c r="K7" s="116">
        <v>29682.25</v>
      </c>
      <c r="L7" s="37"/>
      <c r="M7" s="117">
        <v>27351.79</v>
      </c>
      <c r="N7" s="28"/>
      <c r="O7" s="116">
        <v>33601.08</v>
      </c>
      <c r="P7" s="37"/>
      <c r="Q7" s="117">
        <v>36233.03</v>
      </c>
      <c r="R7" s="28"/>
      <c r="S7" s="116">
        <v>39894.99</v>
      </c>
      <c r="T7" s="37"/>
      <c r="U7" s="117">
        <v>36209.83</v>
      </c>
      <c r="V7" s="28"/>
      <c r="W7" s="116">
        <v>38381.53</v>
      </c>
      <c r="X7" s="37"/>
      <c r="Y7" s="117">
        <v>41092.29</v>
      </c>
      <c r="Z7" s="92"/>
      <c r="AA7" s="119">
        <f>C7+E7+G7+I7+K7+M7+O7+Q7+S7+U7+W7+Y7</f>
        <v>451615.12999999995</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56</v>
      </c>
      <c r="C10" s="24">
        <v>2459.0700000000002</v>
      </c>
      <c r="D10" s="36">
        <v>75</v>
      </c>
      <c r="E10" s="2">
        <v>2080.67</v>
      </c>
      <c r="F10" s="29">
        <v>75</v>
      </c>
      <c r="G10" s="24">
        <v>2126.96</v>
      </c>
      <c r="H10" s="36">
        <v>57</v>
      </c>
      <c r="I10" s="2">
        <v>1742.29</v>
      </c>
      <c r="J10" s="29">
        <v>40</v>
      </c>
      <c r="K10" s="24">
        <v>1382.06</v>
      </c>
      <c r="L10" s="36">
        <v>35</v>
      </c>
      <c r="M10" s="2">
        <v>739.25</v>
      </c>
      <c r="N10" s="29">
        <v>64</v>
      </c>
      <c r="O10" s="24">
        <v>1438.64</v>
      </c>
      <c r="P10" s="36">
        <v>59</v>
      </c>
      <c r="Q10" s="2">
        <v>2096.79</v>
      </c>
      <c r="R10" s="29">
        <v>57</v>
      </c>
      <c r="S10" s="24">
        <v>1612.72</v>
      </c>
      <c r="T10" s="36">
        <v>53</v>
      </c>
      <c r="U10" s="2">
        <v>1780.06</v>
      </c>
      <c r="V10" s="29">
        <v>55</v>
      </c>
      <c r="W10" s="24">
        <v>2095.0100000000002</v>
      </c>
      <c r="X10" s="36">
        <v>50</v>
      </c>
      <c r="Y10" s="2">
        <v>2574.64</v>
      </c>
      <c r="Z10" s="61">
        <f t="shared" ref="Z10:AA13" si="0">B10+D10+F10+H10+J10+L10+N10+P10+R10+T10+V10+X10</f>
        <v>676</v>
      </c>
      <c r="AA10" s="15">
        <f t="shared" si="0"/>
        <v>22128.159999999996</v>
      </c>
    </row>
    <row r="11" spans="1:29" ht="12.75" customHeight="1" x14ac:dyDescent="0.2">
      <c r="A11" s="11" t="s">
        <v>102</v>
      </c>
      <c r="B11" s="29">
        <v>1</v>
      </c>
      <c r="C11" s="24">
        <v>7.86</v>
      </c>
      <c r="D11" s="36">
        <v>1</v>
      </c>
      <c r="E11" s="2">
        <v>17.75</v>
      </c>
      <c r="F11" s="29">
        <v>1</v>
      </c>
      <c r="G11" s="24">
        <v>4.4800000000000004</v>
      </c>
      <c r="H11" s="36">
        <v>1</v>
      </c>
      <c r="I11" s="2">
        <v>5.28</v>
      </c>
      <c r="J11" s="29">
        <v>2</v>
      </c>
      <c r="K11" s="24">
        <v>42.02</v>
      </c>
      <c r="L11" s="36"/>
      <c r="M11" s="2"/>
      <c r="N11" s="29"/>
      <c r="O11" s="24"/>
      <c r="P11" s="36"/>
      <c r="Q11" s="2"/>
      <c r="R11" s="29">
        <v>1</v>
      </c>
      <c r="S11" s="24">
        <v>8.77</v>
      </c>
      <c r="T11" s="36"/>
      <c r="U11" s="2"/>
      <c r="V11" s="29">
        <v>4</v>
      </c>
      <c r="W11" s="24">
        <v>109.28</v>
      </c>
      <c r="X11" s="36">
        <v>2</v>
      </c>
      <c r="Y11" s="2">
        <v>34.119999999999997</v>
      </c>
      <c r="Z11" s="61">
        <f t="shared" si="0"/>
        <v>13</v>
      </c>
      <c r="AA11" s="15">
        <f t="shared" si="0"/>
        <v>229.56</v>
      </c>
    </row>
    <row r="12" spans="1:29" ht="12.75" customHeight="1" x14ac:dyDescent="0.2">
      <c r="A12" s="20" t="s">
        <v>95</v>
      </c>
      <c r="B12" s="29">
        <v>11</v>
      </c>
      <c r="C12" s="24">
        <v>475</v>
      </c>
      <c r="D12" s="36">
        <v>15</v>
      </c>
      <c r="E12" s="2">
        <v>1193.94</v>
      </c>
      <c r="F12" s="29">
        <v>6</v>
      </c>
      <c r="G12" s="24">
        <v>491.98</v>
      </c>
      <c r="H12" s="36">
        <v>9</v>
      </c>
      <c r="I12" s="2">
        <v>408</v>
      </c>
      <c r="J12" s="29">
        <v>0</v>
      </c>
      <c r="K12" s="24">
        <v>-78</v>
      </c>
      <c r="L12" s="36">
        <v>0</v>
      </c>
      <c r="M12" s="2">
        <v>-62</v>
      </c>
      <c r="N12" s="29">
        <v>1</v>
      </c>
      <c r="O12" s="24">
        <v>21.2</v>
      </c>
      <c r="P12" s="36">
        <v>7</v>
      </c>
      <c r="Q12" s="2">
        <v>246.83</v>
      </c>
      <c r="R12" s="29">
        <v>6</v>
      </c>
      <c r="S12" s="24">
        <v>377.99</v>
      </c>
      <c r="T12" s="36">
        <v>7</v>
      </c>
      <c r="U12" s="2">
        <v>246.87</v>
      </c>
      <c r="V12" s="29">
        <v>3</v>
      </c>
      <c r="W12" s="24">
        <v>153.6</v>
      </c>
      <c r="X12" s="36">
        <v>2</v>
      </c>
      <c r="Y12" s="2">
        <v>162.01</v>
      </c>
      <c r="Z12" s="61">
        <f t="shared" si="0"/>
        <v>67</v>
      </c>
      <c r="AA12" s="15">
        <f t="shared" si="0"/>
        <v>3637.4199999999992</v>
      </c>
    </row>
    <row r="13" spans="1:29" s="10" customFormat="1" ht="12.75" customHeight="1" x14ac:dyDescent="0.2">
      <c r="A13" s="20" t="s">
        <v>96</v>
      </c>
      <c r="B13" s="39">
        <v>2</v>
      </c>
      <c r="C13" s="25">
        <v>0</v>
      </c>
      <c r="D13" s="41"/>
      <c r="E13" s="4"/>
      <c r="F13" s="39">
        <v>1</v>
      </c>
      <c r="G13" s="25">
        <v>0</v>
      </c>
      <c r="H13" s="41">
        <v>3</v>
      </c>
      <c r="I13" s="4">
        <v>139.86000000000001</v>
      </c>
      <c r="J13" s="39">
        <v>2</v>
      </c>
      <c r="K13" s="25">
        <v>37.4</v>
      </c>
      <c r="L13" s="41">
        <v>5</v>
      </c>
      <c r="M13" s="4">
        <v>609.04</v>
      </c>
      <c r="N13" s="39"/>
      <c r="O13" s="25"/>
      <c r="P13" s="41"/>
      <c r="Q13" s="4"/>
      <c r="R13" s="39">
        <v>1</v>
      </c>
      <c r="S13" s="25">
        <v>0</v>
      </c>
      <c r="T13" s="41"/>
      <c r="U13" s="4"/>
      <c r="V13" s="39"/>
      <c r="W13" s="25"/>
      <c r="X13" s="41"/>
      <c r="Y13" s="4"/>
      <c r="Z13" s="61">
        <f t="shared" si="0"/>
        <v>14</v>
      </c>
      <c r="AA13" s="15">
        <f t="shared" si="0"/>
        <v>786.3</v>
      </c>
    </row>
    <row r="14" spans="1:29" ht="12.75" customHeight="1" x14ac:dyDescent="0.2">
      <c r="A14" s="33" t="s">
        <v>20</v>
      </c>
      <c r="B14" s="28">
        <f t="shared" ref="B14:AA14" si="1">SUM(B10:B13)</f>
        <v>70</v>
      </c>
      <c r="C14" s="46">
        <f t="shared" si="1"/>
        <v>2941.9300000000003</v>
      </c>
      <c r="D14" s="37">
        <f t="shared" si="1"/>
        <v>91</v>
      </c>
      <c r="E14" s="19">
        <f t="shared" si="1"/>
        <v>3292.36</v>
      </c>
      <c r="F14" s="28">
        <f t="shared" si="1"/>
        <v>83</v>
      </c>
      <c r="G14" s="46">
        <f t="shared" si="1"/>
        <v>2623.42</v>
      </c>
      <c r="H14" s="37">
        <f t="shared" si="1"/>
        <v>70</v>
      </c>
      <c r="I14" s="19">
        <f t="shared" si="1"/>
        <v>2295.4299999999998</v>
      </c>
      <c r="J14" s="28">
        <f t="shared" si="1"/>
        <v>44</v>
      </c>
      <c r="K14" s="46">
        <f t="shared" si="1"/>
        <v>1383.48</v>
      </c>
      <c r="L14" s="37">
        <f t="shared" si="1"/>
        <v>40</v>
      </c>
      <c r="M14" s="19">
        <f t="shared" si="1"/>
        <v>1286.29</v>
      </c>
      <c r="N14" s="28">
        <f t="shared" si="1"/>
        <v>65</v>
      </c>
      <c r="O14" s="46">
        <f t="shared" si="1"/>
        <v>1459.8400000000001</v>
      </c>
      <c r="P14" s="37">
        <f t="shared" si="1"/>
        <v>66</v>
      </c>
      <c r="Q14" s="19">
        <f t="shared" si="1"/>
        <v>2343.62</v>
      </c>
      <c r="R14" s="28">
        <f t="shared" si="1"/>
        <v>65</v>
      </c>
      <c r="S14" s="46">
        <f t="shared" si="1"/>
        <v>1999.48</v>
      </c>
      <c r="T14" s="37">
        <f t="shared" si="1"/>
        <v>60</v>
      </c>
      <c r="U14" s="19">
        <f t="shared" si="1"/>
        <v>2026.9299999999998</v>
      </c>
      <c r="V14" s="28">
        <f t="shared" si="1"/>
        <v>62</v>
      </c>
      <c r="W14" s="46">
        <f t="shared" si="1"/>
        <v>2357.8900000000003</v>
      </c>
      <c r="X14" s="37">
        <f t="shared" si="1"/>
        <v>54</v>
      </c>
      <c r="Y14" s="19">
        <f t="shared" si="1"/>
        <v>2770.7699999999995</v>
      </c>
      <c r="Z14" s="93">
        <f t="shared" si="1"/>
        <v>770</v>
      </c>
      <c r="AA14" s="35">
        <f t="shared" si="1"/>
        <v>26781.439999999995</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7"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7" ht="12.75" customHeight="1" x14ac:dyDescent="0.2">
      <c r="A18" s="20" t="s">
        <v>22</v>
      </c>
      <c r="B18" s="29"/>
      <c r="C18" s="24"/>
      <c r="D18" s="36"/>
      <c r="E18" s="2"/>
      <c r="F18" s="29"/>
      <c r="G18" s="24"/>
      <c r="H18" s="36"/>
      <c r="I18" s="2"/>
      <c r="J18" s="29"/>
      <c r="K18" s="24"/>
      <c r="L18" s="36"/>
      <c r="M18" s="2"/>
      <c r="N18" s="29">
        <v>1</v>
      </c>
      <c r="O18" s="24">
        <v>295</v>
      </c>
      <c r="P18" s="36"/>
      <c r="Q18" s="2"/>
      <c r="R18" s="29"/>
      <c r="S18" s="24"/>
      <c r="T18" s="36">
        <v>1</v>
      </c>
      <c r="U18" s="2">
        <v>212.67</v>
      </c>
      <c r="V18" s="29"/>
      <c r="W18" s="24"/>
      <c r="X18" s="36"/>
      <c r="Y18" s="2"/>
      <c r="Z18" s="61">
        <f t="shared" si="2"/>
        <v>2</v>
      </c>
      <c r="AA18" s="15">
        <f t="shared" si="2"/>
        <v>507.66999999999996</v>
      </c>
    </row>
    <row r="19" spans="1:27" ht="12.75" customHeight="1" x14ac:dyDescent="0.2">
      <c r="A19" s="20" t="s">
        <v>56</v>
      </c>
      <c r="B19" s="28">
        <v>1</v>
      </c>
      <c r="C19" s="26">
        <v>473.19</v>
      </c>
      <c r="D19" s="37">
        <v>3</v>
      </c>
      <c r="E19" s="3">
        <v>892.49</v>
      </c>
      <c r="F19" s="28">
        <v>5</v>
      </c>
      <c r="G19" s="26">
        <v>1646.42</v>
      </c>
      <c r="H19" s="37">
        <v>2</v>
      </c>
      <c r="I19" s="3">
        <v>542.20000000000005</v>
      </c>
      <c r="J19" s="28">
        <v>2</v>
      </c>
      <c r="K19" s="26">
        <v>345.78</v>
      </c>
      <c r="L19" s="37">
        <v>2</v>
      </c>
      <c r="M19" s="3">
        <v>724</v>
      </c>
      <c r="N19" s="28">
        <v>4</v>
      </c>
      <c r="O19" s="26">
        <v>1270.8</v>
      </c>
      <c r="P19" s="37">
        <v>5</v>
      </c>
      <c r="Q19" s="3">
        <v>1568.64</v>
      </c>
      <c r="R19" s="28">
        <v>5</v>
      </c>
      <c r="S19" s="26">
        <v>1652.87</v>
      </c>
      <c r="T19" s="37">
        <v>4</v>
      </c>
      <c r="U19" s="3">
        <v>1621.07</v>
      </c>
      <c r="V19" s="28">
        <v>5</v>
      </c>
      <c r="W19" s="26">
        <v>1713.36</v>
      </c>
      <c r="X19" s="37">
        <v>1</v>
      </c>
      <c r="Y19" s="3">
        <v>201.91</v>
      </c>
      <c r="Z19" s="61">
        <f t="shared" si="2"/>
        <v>39</v>
      </c>
      <c r="AA19" s="15">
        <f t="shared" si="2"/>
        <v>12652.73</v>
      </c>
    </row>
    <row r="20" spans="1:27" ht="12.75" customHeight="1" x14ac:dyDescent="0.2">
      <c r="A20" s="20" t="s">
        <v>23</v>
      </c>
      <c r="B20" s="28">
        <v>4</v>
      </c>
      <c r="C20" s="26">
        <v>1288.6400000000001</v>
      </c>
      <c r="D20" s="37">
        <v>1</v>
      </c>
      <c r="E20" s="3">
        <v>211.05</v>
      </c>
      <c r="F20" s="28">
        <v>1</v>
      </c>
      <c r="G20" s="26">
        <v>182.75</v>
      </c>
      <c r="H20" s="37">
        <v>1</v>
      </c>
      <c r="I20" s="3">
        <v>754.97</v>
      </c>
      <c r="J20" s="28">
        <v>1</v>
      </c>
      <c r="K20" s="26">
        <v>107.2</v>
      </c>
      <c r="L20" s="37">
        <v>2</v>
      </c>
      <c r="M20" s="3">
        <v>184.86</v>
      </c>
      <c r="N20" s="28">
        <v>1</v>
      </c>
      <c r="O20" s="26">
        <v>517.9</v>
      </c>
      <c r="P20" s="37">
        <v>1</v>
      </c>
      <c r="Q20" s="3">
        <v>260.11</v>
      </c>
      <c r="R20" s="28"/>
      <c r="S20" s="26"/>
      <c r="T20" s="37"/>
      <c r="U20" s="3"/>
      <c r="V20" s="28"/>
      <c r="W20" s="26"/>
      <c r="X20" s="37"/>
      <c r="Y20" s="3"/>
      <c r="Z20" s="61">
        <f t="shared" si="2"/>
        <v>12</v>
      </c>
      <c r="AA20" s="15">
        <f t="shared" si="2"/>
        <v>3507.48</v>
      </c>
    </row>
    <row r="21" spans="1:27" ht="12.75" customHeight="1" x14ac:dyDescent="0.2">
      <c r="A21" s="20" t="s">
        <v>58</v>
      </c>
      <c r="B21" s="39"/>
      <c r="C21" s="25"/>
      <c r="D21" s="41"/>
      <c r="E21" s="4"/>
      <c r="F21" s="39"/>
      <c r="G21" s="25"/>
      <c r="H21" s="41">
        <v>1</v>
      </c>
      <c r="I21" s="4">
        <v>11</v>
      </c>
      <c r="J21" s="29"/>
      <c r="K21" s="24"/>
      <c r="L21" s="36"/>
      <c r="M21" s="2"/>
      <c r="N21" s="29"/>
      <c r="O21" s="24"/>
      <c r="P21" s="36"/>
      <c r="Q21" s="2"/>
      <c r="R21" s="29"/>
      <c r="S21" s="24"/>
      <c r="T21" s="36">
        <v>1</v>
      </c>
      <c r="U21" s="2">
        <v>25</v>
      </c>
      <c r="V21" s="29">
        <v>1</v>
      </c>
      <c r="W21" s="24">
        <v>83</v>
      </c>
      <c r="X21" s="36">
        <v>1</v>
      </c>
      <c r="Y21" s="2">
        <v>112</v>
      </c>
      <c r="Z21" s="61">
        <f t="shared" si="2"/>
        <v>4</v>
      </c>
      <c r="AA21" s="15">
        <f t="shared" si="2"/>
        <v>231</v>
      </c>
    </row>
    <row r="22" spans="1:27" ht="12.75" customHeight="1" x14ac:dyDescent="0.2">
      <c r="A22" s="12" t="s">
        <v>21</v>
      </c>
      <c r="B22" s="28">
        <f t="shared" ref="B22:AA22" si="3">SUM(B17:B21)</f>
        <v>5</v>
      </c>
      <c r="C22" s="46">
        <f t="shared" si="3"/>
        <v>1761.8300000000002</v>
      </c>
      <c r="D22" s="37">
        <f t="shared" si="3"/>
        <v>4</v>
      </c>
      <c r="E22" s="19">
        <f t="shared" si="3"/>
        <v>1103.54</v>
      </c>
      <c r="F22" s="28">
        <f t="shared" si="3"/>
        <v>6</v>
      </c>
      <c r="G22" s="46">
        <f t="shared" si="3"/>
        <v>1829.17</v>
      </c>
      <c r="H22" s="37">
        <f t="shared" si="3"/>
        <v>4</v>
      </c>
      <c r="I22" s="19">
        <f t="shared" si="3"/>
        <v>1308.17</v>
      </c>
      <c r="J22" s="51">
        <f t="shared" si="3"/>
        <v>3</v>
      </c>
      <c r="K22" s="48">
        <f t="shared" si="3"/>
        <v>452.97999999999996</v>
      </c>
      <c r="L22" s="50">
        <f t="shared" si="3"/>
        <v>4</v>
      </c>
      <c r="M22" s="49">
        <f t="shared" si="3"/>
        <v>908.86</v>
      </c>
      <c r="N22" s="51">
        <f t="shared" si="3"/>
        <v>6</v>
      </c>
      <c r="O22" s="48">
        <f t="shared" si="3"/>
        <v>2083.6999999999998</v>
      </c>
      <c r="P22" s="50">
        <f t="shared" si="3"/>
        <v>6</v>
      </c>
      <c r="Q22" s="49">
        <f t="shared" si="3"/>
        <v>1828.75</v>
      </c>
      <c r="R22" s="51">
        <f t="shared" si="3"/>
        <v>5</v>
      </c>
      <c r="S22" s="48">
        <f t="shared" si="3"/>
        <v>1652.87</v>
      </c>
      <c r="T22" s="50">
        <f t="shared" si="3"/>
        <v>6</v>
      </c>
      <c r="U22" s="49">
        <f t="shared" si="3"/>
        <v>1858.74</v>
      </c>
      <c r="V22" s="51">
        <f t="shared" si="3"/>
        <v>6</v>
      </c>
      <c r="W22" s="48">
        <f t="shared" si="3"/>
        <v>1796.36</v>
      </c>
      <c r="X22" s="50">
        <f t="shared" si="3"/>
        <v>2</v>
      </c>
      <c r="Y22" s="49">
        <f t="shared" si="3"/>
        <v>313.90999999999997</v>
      </c>
      <c r="Z22" s="93">
        <f t="shared" si="3"/>
        <v>57</v>
      </c>
      <c r="AA22" s="35">
        <f t="shared" si="3"/>
        <v>16898.88</v>
      </c>
    </row>
    <row r="23" spans="1:27"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7"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7" s="10" customFormat="1" ht="12.75" customHeight="1" x14ac:dyDescent="0.2">
      <c r="A25" s="20" t="s">
        <v>53</v>
      </c>
      <c r="B25" s="28">
        <v>61</v>
      </c>
      <c r="C25" s="26">
        <v>2068.62</v>
      </c>
      <c r="D25" s="37">
        <v>83</v>
      </c>
      <c r="E25" s="3">
        <v>3013.85</v>
      </c>
      <c r="F25" s="28">
        <v>52</v>
      </c>
      <c r="G25" s="26">
        <v>1585.3</v>
      </c>
      <c r="H25" s="37">
        <v>79</v>
      </c>
      <c r="I25" s="3">
        <v>1650.8</v>
      </c>
      <c r="J25" s="28">
        <v>57</v>
      </c>
      <c r="K25" s="26">
        <v>1429.32</v>
      </c>
      <c r="L25" s="37">
        <v>83</v>
      </c>
      <c r="M25" s="3">
        <v>1602.81</v>
      </c>
      <c r="N25" s="28">
        <v>73</v>
      </c>
      <c r="O25" s="27">
        <v>1888.15</v>
      </c>
      <c r="P25" s="37">
        <v>89</v>
      </c>
      <c r="Q25" s="43">
        <v>2607.4</v>
      </c>
      <c r="R25" s="28">
        <v>83</v>
      </c>
      <c r="S25" s="27">
        <v>1469.06</v>
      </c>
      <c r="T25" s="37">
        <v>110</v>
      </c>
      <c r="U25" s="43">
        <v>1872.46</v>
      </c>
      <c r="V25" s="28">
        <v>57</v>
      </c>
      <c r="W25" s="27">
        <v>1494.58</v>
      </c>
      <c r="X25" s="37">
        <v>67</v>
      </c>
      <c r="Y25" s="43">
        <v>3696.42</v>
      </c>
      <c r="Z25" s="61">
        <f>B25+D25+F25+H25+J25+L25+N25+P25+R25+T25+V25+X25</f>
        <v>894</v>
      </c>
      <c r="AA25" s="23">
        <f>C25+E25+G25+I25+K25+M25+O25+Q25+S25+U25+W25+Y25</f>
        <v>24378.769999999997</v>
      </c>
    </row>
    <row r="26" spans="1:27" ht="12.75" customHeight="1" x14ac:dyDescent="0.2">
      <c r="A26" s="20" t="s">
        <v>54</v>
      </c>
      <c r="B26" s="28">
        <v>25</v>
      </c>
      <c r="C26" s="26">
        <v>1431.25</v>
      </c>
      <c r="D26" s="37">
        <v>18</v>
      </c>
      <c r="E26" s="3">
        <v>1539.35</v>
      </c>
      <c r="F26" s="28">
        <v>8</v>
      </c>
      <c r="G26" s="26">
        <v>581</v>
      </c>
      <c r="H26" s="37">
        <v>23</v>
      </c>
      <c r="I26" s="3">
        <v>492.69</v>
      </c>
      <c r="J26" s="28">
        <v>1</v>
      </c>
      <c r="K26" s="26">
        <v>96</v>
      </c>
      <c r="L26" s="37">
        <v>2</v>
      </c>
      <c r="M26" s="3">
        <v>10</v>
      </c>
      <c r="N26" s="28">
        <v>6</v>
      </c>
      <c r="O26" s="27">
        <v>115</v>
      </c>
      <c r="P26" s="37"/>
      <c r="Q26" s="43"/>
      <c r="R26" s="28">
        <v>28</v>
      </c>
      <c r="S26" s="27">
        <v>741.4</v>
      </c>
      <c r="T26" s="37">
        <v>14</v>
      </c>
      <c r="U26" s="43">
        <v>167</v>
      </c>
      <c r="V26" s="28">
        <v>43</v>
      </c>
      <c r="W26" s="27">
        <v>597.86</v>
      </c>
      <c r="X26" s="37">
        <v>16</v>
      </c>
      <c r="Y26" s="43">
        <v>819.9</v>
      </c>
      <c r="Z26" s="61">
        <f>B26+D26+F26+H26+J26+L26+N26+P26+R26+T26+V26+X26</f>
        <v>184</v>
      </c>
      <c r="AA26" s="23">
        <f>C26+E26+G26+I26+K26+M26+O26+Q26+S26+U26+W26+Y26</f>
        <v>6591.4499999999989</v>
      </c>
    </row>
    <row r="27" spans="1:27" s="63" customFormat="1" ht="12.75" customHeight="1" x14ac:dyDescent="0.2">
      <c r="A27" s="56" t="s">
        <v>97</v>
      </c>
      <c r="B27" s="59">
        <f t="shared" ref="B27:Y27" si="4">B25+B26</f>
        <v>86</v>
      </c>
      <c r="C27" s="78">
        <f t="shared" si="4"/>
        <v>3499.87</v>
      </c>
      <c r="D27" s="79">
        <f t="shared" si="4"/>
        <v>101</v>
      </c>
      <c r="E27" s="80">
        <f t="shared" si="4"/>
        <v>4553.2</v>
      </c>
      <c r="F27" s="59">
        <f t="shared" si="4"/>
        <v>60</v>
      </c>
      <c r="G27" s="78">
        <f t="shared" si="4"/>
        <v>2166.3000000000002</v>
      </c>
      <c r="H27" s="79">
        <f t="shared" si="4"/>
        <v>102</v>
      </c>
      <c r="I27" s="80">
        <f t="shared" si="4"/>
        <v>2143.4899999999998</v>
      </c>
      <c r="J27" s="59">
        <f t="shared" si="4"/>
        <v>58</v>
      </c>
      <c r="K27" s="78">
        <f t="shared" si="4"/>
        <v>1525.32</v>
      </c>
      <c r="L27" s="79">
        <f t="shared" si="4"/>
        <v>85</v>
      </c>
      <c r="M27" s="80">
        <f t="shared" si="4"/>
        <v>1612.81</v>
      </c>
      <c r="N27" s="59">
        <f t="shared" si="4"/>
        <v>79</v>
      </c>
      <c r="O27" s="78">
        <f t="shared" si="4"/>
        <v>2003.15</v>
      </c>
      <c r="P27" s="79">
        <f t="shared" si="4"/>
        <v>89</v>
      </c>
      <c r="Q27" s="80">
        <f t="shared" si="4"/>
        <v>2607.4</v>
      </c>
      <c r="R27" s="59">
        <f t="shared" si="4"/>
        <v>111</v>
      </c>
      <c r="S27" s="78">
        <f t="shared" si="4"/>
        <v>2210.46</v>
      </c>
      <c r="T27" s="79">
        <f t="shared" si="4"/>
        <v>124</v>
      </c>
      <c r="U27" s="80">
        <f t="shared" si="4"/>
        <v>2039.46</v>
      </c>
      <c r="V27" s="59">
        <f t="shared" si="4"/>
        <v>100</v>
      </c>
      <c r="W27" s="78">
        <f t="shared" si="4"/>
        <v>2092.44</v>
      </c>
      <c r="X27" s="79">
        <f t="shared" si="4"/>
        <v>83</v>
      </c>
      <c r="Y27" s="80">
        <f t="shared" si="4"/>
        <v>4516.32</v>
      </c>
      <c r="Z27" s="85">
        <f t="shared" ref="Z27:AA27" si="5">SUM(Z25:Z26)</f>
        <v>1078</v>
      </c>
      <c r="AA27" s="118">
        <f t="shared" si="5"/>
        <v>30970.219999999994</v>
      </c>
    </row>
    <row r="28" spans="1:27"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7" ht="12.75" customHeight="1" x14ac:dyDescent="0.2">
      <c r="A29" s="34" t="s">
        <v>19</v>
      </c>
      <c r="B29" s="28"/>
      <c r="C29" s="46">
        <f>SUM(C14+C22+C27)</f>
        <v>8203.630000000001</v>
      </c>
      <c r="D29" s="37"/>
      <c r="E29" s="19">
        <f>SUM(E14+E22+E27)</f>
        <v>8949.0999999999985</v>
      </c>
      <c r="F29" s="28"/>
      <c r="G29" s="46">
        <f>SUM(G14+G22+G27)</f>
        <v>6618.89</v>
      </c>
      <c r="H29" s="37"/>
      <c r="I29" s="19">
        <f>SUM(I14+I22+I27)</f>
        <v>5747.09</v>
      </c>
      <c r="J29" s="28"/>
      <c r="K29" s="46">
        <f>SUM(K14+K22+K27)</f>
        <v>3361.7799999999997</v>
      </c>
      <c r="L29" s="37"/>
      <c r="M29" s="19">
        <f>SUM(M14+M22+M27)</f>
        <v>3807.96</v>
      </c>
      <c r="N29" s="28"/>
      <c r="O29" s="46">
        <f>SUM(O14+O22+O27)</f>
        <v>5546.6900000000005</v>
      </c>
      <c r="P29" s="37"/>
      <c r="Q29" s="19">
        <f>SUM(Q14+Q22+Q27)</f>
        <v>6779.77</v>
      </c>
      <c r="R29" s="28"/>
      <c r="S29" s="46">
        <f>SUM(S14+S22+S27)</f>
        <v>5862.8099999999995</v>
      </c>
      <c r="T29" s="37"/>
      <c r="U29" s="19">
        <f>SUM(U14+U22+U27)</f>
        <v>5925.13</v>
      </c>
      <c r="V29" s="28"/>
      <c r="W29" s="46">
        <f>SUM(W14+W22+W27)</f>
        <v>6246.6900000000005</v>
      </c>
      <c r="X29" s="37"/>
      <c r="Y29" s="19">
        <f>SUM(Y14+Y22+Y27)</f>
        <v>7600.9999999999991</v>
      </c>
      <c r="Z29" s="61"/>
      <c r="AA29" s="17">
        <f>SUM(AA14+AA22+AA27)</f>
        <v>74650.539999999979</v>
      </c>
    </row>
    <row r="30" spans="1:27"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7"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7" s="75" customFormat="1" x14ac:dyDescent="0.2">
      <c r="A32" s="70" t="s">
        <v>49</v>
      </c>
      <c r="B32" s="71">
        <v>2</v>
      </c>
      <c r="C32" s="71">
        <v>818.6</v>
      </c>
      <c r="D32" s="66"/>
      <c r="E32" s="66"/>
      <c r="F32" s="71"/>
      <c r="G32" s="71"/>
      <c r="H32" s="66">
        <v>1</v>
      </c>
      <c r="I32" s="66">
        <v>714.91</v>
      </c>
      <c r="J32" s="71"/>
      <c r="K32" s="71"/>
      <c r="L32" s="66"/>
      <c r="M32" s="66"/>
      <c r="N32" s="71"/>
      <c r="O32" s="71"/>
      <c r="P32" s="66">
        <v>2</v>
      </c>
      <c r="Q32" s="66">
        <v>235.3</v>
      </c>
      <c r="R32" s="71"/>
      <c r="S32" s="71"/>
      <c r="T32" s="66">
        <v>4</v>
      </c>
      <c r="U32" s="66">
        <v>981.51</v>
      </c>
      <c r="V32" s="71">
        <v>1</v>
      </c>
      <c r="W32" s="71">
        <v>429.94</v>
      </c>
      <c r="X32" s="66"/>
      <c r="Y32" s="66"/>
      <c r="Z32" s="55">
        <f t="shared" ref="Z32:AA35" si="6">SUM(B32+D32+F32+H32+J32+L32+N32+P32+R32+T32+V32+X32)</f>
        <v>10</v>
      </c>
      <c r="AA32" s="74">
        <f t="shared" si="6"/>
        <v>3180.2599999999998</v>
      </c>
    </row>
    <row r="33" spans="1:31" s="76" customFormat="1" x14ac:dyDescent="0.2">
      <c r="A33" s="70" t="s">
        <v>70</v>
      </c>
      <c r="B33" s="71">
        <v>23</v>
      </c>
      <c r="C33" s="71">
        <v>3835.56</v>
      </c>
      <c r="D33" s="66">
        <v>29</v>
      </c>
      <c r="E33" s="66">
        <v>5641.06</v>
      </c>
      <c r="F33" s="71">
        <v>13</v>
      </c>
      <c r="G33" s="71">
        <v>3044.51</v>
      </c>
      <c r="H33" s="66">
        <v>23</v>
      </c>
      <c r="I33" s="66">
        <v>4067.68</v>
      </c>
      <c r="J33" s="71">
        <v>14</v>
      </c>
      <c r="K33" s="71">
        <v>4037.18</v>
      </c>
      <c r="L33" s="66">
        <v>14</v>
      </c>
      <c r="M33" s="66">
        <v>4431.95</v>
      </c>
      <c r="N33" s="71">
        <v>8</v>
      </c>
      <c r="O33" s="71">
        <v>1512.97</v>
      </c>
      <c r="P33" s="66">
        <v>21</v>
      </c>
      <c r="Q33" s="66">
        <v>5394.61</v>
      </c>
      <c r="R33" s="71">
        <v>8</v>
      </c>
      <c r="S33" s="71">
        <v>1555.96</v>
      </c>
      <c r="T33" s="66">
        <v>20</v>
      </c>
      <c r="U33" s="66">
        <v>3951.42</v>
      </c>
      <c r="V33" s="71">
        <v>5</v>
      </c>
      <c r="W33" s="71">
        <v>1991.38</v>
      </c>
      <c r="X33" s="66">
        <v>36</v>
      </c>
      <c r="Y33" s="66">
        <v>6572.21</v>
      </c>
      <c r="Z33" s="55">
        <f t="shared" si="6"/>
        <v>214</v>
      </c>
      <c r="AA33" s="74">
        <f t="shared" si="6"/>
        <v>46036.49</v>
      </c>
    </row>
    <row r="34" spans="1:31" s="76" customFormat="1" x14ac:dyDescent="0.2">
      <c r="A34" s="70" t="s">
        <v>61</v>
      </c>
      <c r="B34" s="71">
        <v>7</v>
      </c>
      <c r="C34" s="71">
        <v>622.22</v>
      </c>
      <c r="D34" s="66">
        <v>10</v>
      </c>
      <c r="E34" s="66">
        <v>1257.6500000000001</v>
      </c>
      <c r="F34" s="71">
        <v>4</v>
      </c>
      <c r="G34" s="71">
        <v>209.08</v>
      </c>
      <c r="H34" s="66"/>
      <c r="I34" s="66"/>
      <c r="J34" s="71"/>
      <c r="K34" s="71"/>
      <c r="L34" s="66"/>
      <c r="M34" s="66"/>
      <c r="N34" s="71"/>
      <c r="O34" s="71"/>
      <c r="P34" s="66"/>
      <c r="Q34" s="66"/>
      <c r="R34" s="71"/>
      <c r="S34" s="71"/>
      <c r="T34" s="66"/>
      <c r="U34" s="66"/>
      <c r="V34" s="71"/>
      <c r="W34" s="71"/>
      <c r="X34" s="66"/>
      <c r="Y34" s="66"/>
      <c r="Z34" s="55">
        <f t="shared" si="6"/>
        <v>21</v>
      </c>
      <c r="AA34" s="74">
        <f t="shared" si="6"/>
        <v>2088.9500000000003</v>
      </c>
    </row>
    <row r="35" spans="1:31"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31" s="9" customFormat="1" ht="12.75" customHeight="1" x14ac:dyDescent="0.2">
      <c r="A36" s="12" t="s">
        <v>65</v>
      </c>
      <c r="B36" s="90">
        <f t="shared" ref="B36:AA36" si="7">SUM(B32:B35)</f>
        <v>32</v>
      </c>
      <c r="C36" s="67">
        <f t="shared" si="7"/>
        <v>5276.38</v>
      </c>
      <c r="D36" s="91">
        <f t="shared" si="7"/>
        <v>39</v>
      </c>
      <c r="E36" s="68">
        <f t="shared" si="7"/>
        <v>6898.7100000000009</v>
      </c>
      <c r="F36" s="90">
        <f t="shared" si="7"/>
        <v>17</v>
      </c>
      <c r="G36" s="67">
        <f t="shared" si="7"/>
        <v>3253.59</v>
      </c>
      <c r="H36" s="91">
        <f t="shared" si="7"/>
        <v>24</v>
      </c>
      <c r="I36" s="68">
        <f t="shared" si="7"/>
        <v>4782.59</v>
      </c>
      <c r="J36" s="90">
        <f t="shared" si="7"/>
        <v>14</v>
      </c>
      <c r="K36" s="67">
        <f t="shared" si="7"/>
        <v>4037.18</v>
      </c>
      <c r="L36" s="91">
        <f t="shared" si="7"/>
        <v>14</v>
      </c>
      <c r="M36" s="68">
        <f t="shared" si="7"/>
        <v>4431.95</v>
      </c>
      <c r="N36" s="90">
        <f t="shared" si="7"/>
        <v>8</v>
      </c>
      <c r="O36" s="67">
        <f t="shared" si="7"/>
        <v>1512.97</v>
      </c>
      <c r="P36" s="91">
        <f t="shared" si="7"/>
        <v>23</v>
      </c>
      <c r="Q36" s="68">
        <f t="shared" si="7"/>
        <v>5629.91</v>
      </c>
      <c r="R36" s="90">
        <f t="shared" si="7"/>
        <v>8</v>
      </c>
      <c r="S36" s="67">
        <f t="shared" si="7"/>
        <v>1555.96</v>
      </c>
      <c r="T36" s="91">
        <f t="shared" si="7"/>
        <v>24</v>
      </c>
      <c r="U36" s="68">
        <f t="shared" si="7"/>
        <v>4932.93</v>
      </c>
      <c r="V36" s="90">
        <f t="shared" si="7"/>
        <v>6</v>
      </c>
      <c r="W36" s="67">
        <f t="shared" si="7"/>
        <v>2421.3200000000002</v>
      </c>
      <c r="X36" s="91">
        <f t="shared" si="7"/>
        <v>36</v>
      </c>
      <c r="Y36" s="68">
        <f t="shared" si="7"/>
        <v>6572.21</v>
      </c>
      <c r="Z36" s="94">
        <f t="shared" si="7"/>
        <v>245</v>
      </c>
      <c r="AA36" s="69">
        <f t="shared" si="7"/>
        <v>51305.7</v>
      </c>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9"/>
    </row>
    <row r="40" spans="1:31" s="99" customFormat="1" ht="25.5" x14ac:dyDescent="0.2">
      <c r="A40" s="96" t="s">
        <v>72</v>
      </c>
      <c r="B40" s="97"/>
      <c r="C40" s="98">
        <f>C29-C5-C36</f>
        <v>1421.2500000000009</v>
      </c>
      <c r="D40" s="97"/>
      <c r="E40" s="98">
        <f>E29-E5-E36</f>
        <v>454.3899999999976</v>
      </c>
      <c r="F40" s="98"/>
      <c r="G40" s="98">
        <f>G29-G5-G36</f>
        <v>1932.3000000000002</v>
      </c>
      <c r="H40" s="97"/>
      <c r="I40" s="98">
        <f>I29-I5-I36</f>
        <v>-323.5</v>
      </c>
      <c r="J40" s="97"/>
      <c r="K40" s="98">
        <f>K29-K5-K36</f>
        <v>-1641.4</v>
      </c>
      <c r="L40" s="97"/>
      <c r="M40" s="98">
        <f>M29-M5-M36</f>
        <v>-1806.9899999999998</v>
      </c>
      <c r="N40" s="98"/>
      <c r="O40" s="98">
        <f>O29-O5-O36</f>
        <v>2799.7200000000003</v>
      </c>
      <c r="P40" s="97"/>
      <c r="Q40" s="98">
        <f>Q29-Q5-Q36</f>
        <v>-99.139999999999418</v>
      </c>
      <c r="R40" s="97"/>
      <c r="S40" s="98">
        <f>S29-S5-S36</f>
        <v>2939.8499999999995</v>
      </c>
      <c r="T40" s="97"/>
      <c r="U40" s="98">
        <f>U29-U5-U36</f>
        <v>-199.80000000000018</v>
      </c>
      <c r="V40" s="97"/>
      <c r="W40" s="98">
        <f>W29-W5-W36</f>
        <v>2672.3700000000003</v>
      </c>
      <c r="X40" s="97"/>
      <c r="Y40" s="98">
        <f>Y29-Y5-Y36</f>
        <v>-107.21000000000095</v>
      </c>
      <c r="Z40" s="97"/>
      <c r="AA40" s="98">
        <f>AA29-AA5-AA36</f>
        <v>8041.839999999982</v>
      </c>
      <c r="AB40" s="9"/>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9" t="s">
        <v>83</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93</v>
      </c>
      <c r="C3" s="24">
        <v>454.5</v>
      </c>
      <c r="D3" s="37">
        <v>95</v>
      </c>
      <c r="E3" s="2">
        <v>556.5</v>
      </c>
      <c r="F3" s="28">
        <v>86</v>
      </c>
      <c r="G3" s="24">
        <v>482.5</v>
      </c>
      <c r="H3" s="37">
        <v>98</v>
      </c>
      <c r="I3" s="2">
        <v>536.5</v>
      </c>
      <c r="J3" s="28">
        <v>113</v>
      </c>
      <c r="K3" s="24">
        <v>542.5</v>
      </c>
      <c r="L3" s="37">
        <v>70</v>
      </c>
      <c r="M3" s="2">
        <v>285</v>
      </c>
      <c r="N3" s="28">
        <v>75</v>
      </c>
      <c r="O3" s="24">
        <v>349.5</v>
      </c>
      <c r="P3" s="37">
        <v>114</v>
      </c>
      <c r="Q3" s="2">
        <v>626.5</v>
      </c>
      <c r="R3" s="28">
        <v>133</v>
      </c>
      <c r="S3" s="24">
        <v>645.5</v>
      </c>
      <c r="T3" s="37">
        <v>120</v>
      </c>
      <c r="U3" s="2">
        <v>593</v>
      </c>
      <c r="V3" s="28">
        <v>90</v>
      </c>
      <c r="W3" s="24">
        <v>427</v>
      </c>
      <c r="X3" s="37">
        <v>70</v>
      </c>
      <c r="Y3" s="2">
        <v>324.5</v>
      </c>
      <c r="Z3" s="61">
        <f>B3+D3+F3+H3+J3+L3+N3+P3+R3+T3+V3+X3</f>
        <v>1157</v>
      </c>
      <c r="AA3" s="15">
        <f>C3+E3+G3+I3+K3+M3+O3+Q3+S3+U3+W3+Y3</f>
        <v>5823.5</v>
      </c>
    </row>
    <row r="4" spans="1:29" ht="12.75" customHeight="1" x14ac:dyDescent="0.2">
      <c r="A4" s="20" t="s">
        <v>41</v>
      </c>
      <c r="B4" s="29"/>
      <c r="C4" s="39">
        <v>137.5</v>
      </c>
      <c r="D4" s="36"/>
      <c r="E4" s="41">
        <v>138.5</v>
      </c>
      <c r="F4" s="29"/>
      <c r="G4" s="39">
        <v>123.5</v>
      </c>
      <c r="H4" s="36"/>
      <c r="I4" s="41">
        <v>142.5</v>
      </c>
      <c r="J4" s="29"/>
      <c r="K4" s="39">
        <v>166.5</v>
      </c>
      <c r="L4" s="36"/>
      <c r="M4" s="41">
        <v>104</v>
      </c>
      <c r="N4" s="29"/>
      <c r="O4" s="39">
        <v>185.5</v>
      </c>
      <c r="P4" s="36"/>
      <c r="Q4" s="41">
        <v>281.5</v>
      </c>
      <c r="R4" s="29"/>
      <c r="S4" s="39">
        <v>325.5</v>
      </c>
      <c r="T4" s="36"/>
      <c r="U4" s="41">
        <v>297</v>
      </c>
      <c r="V4" s="29"/>
      <c r="W4" s="39">
        <v>222</v>
      </c>
      <c r="X4" s="36"/>
      <c r="Y4" s="41">
        <v>174.5</v>
      </c>
      <c r="Z4" s="60"/>
      <c r="AA4" s="16">
        <f>C4+E4+G4+I4+K4+M4+O4+Q4+S4+U4+W4+Y4</f>
        <v>2298.5</v>
      </c>
    </row>
    <row r="5" spans="1:29" ht="12.75" customHeight="1" x14ac:dyDescent="0.2">
      <c r="A5" s="12" t="s">
        <v>15</v>
      </c>
      <c r="B5" s="28"/>
      <c r="C5" s="46">
        <f>SUM(C3:C4)</f>
        <v>592</v>
      </c>
      <c r="D5" s="37"/>
      <c r="E5" s="19">
        <f>SUM(E3:E4)</f>
        <v>695</v>
      </c>
      <c r="F5" s="28"/>
      <c r="G5" s="46">
        <f>SUM(G3:G4)</f>
        <v>606</v>
      </c>
      <c r="H5" s="37"/>
      <c r="I5" s="19">
        <f>SUM(I3:I4)</f>
        <v>679</v>
      </c>
      <c r="J5" s="28"/>
      <c r="K5" s="46">
        <f>SUM(K3:K4)</f>
        <v>709</v>
      </c>
      <c r="L5" s="37"/>
      <c r="M5" s="19">
        <f>SUM(M3:M4)</f>
        <v>389</v>
      </c>
      <c r="N5" s="28"/>
      <c r="O5" s="46">
        <f>SUM(O3:O4)</f>
        <v>535</v>
      </c>
      <c r="P5" s="37"/>
      <c r="Q5" s="19">
        <f>SUM(Q3:Q4)</f>
        <v>908</v>
      </c>
      <c r="R5" s="28"/>
      <c r="S5" s="46">
        <f>SUM(S3:S4)</f>
        <v>971</v>
      </c>
      <c r="T5" s="37"/>
      <c r="U5" s="19">
        <f>SUM(U3:U4)</f>
        <v>890</v>
      </c>
      <c r="V5" s="28"/>
      <c r="W5" s="46">
        <f>SUM(W3:W4)</f>
        <v>649</v>
      </c>
      <c r="X5" s="37"/>
      <c r="Y5" s="19">
        <f>SUM(Y3:Y4)</f>
        <v>499</v>
      </c>
      <c r="Z5" s="61"/>
      <c r="AA5" s="18">
        <f>SUM(AA3:AA4)</f>
        <v>8122</v>
      </c>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9" s="11" customFormat="1" ht="12.75" customHeight="1" x14ac:dyDescent="0.2">
      <c r="A7" s="20" t="s">
        <v>75</v>
      </c>
      <c r="B7" s="28"/>
      <c r="C7" s="116">
        <v>35634.080000000002</v>
      </c>
      <c r="D7" s="37"/>
      <c r="E7" s="117">
        <v>31164.880000000001</v>
      </c>
      <c r="F7" s="28"/>
      <c r="G7" s="116">
        <v>29577.32</v>
      </c>
      <c r="H7" s="37"/>
      <c r="I7" s="117">
        <v>29190.98</v>
      </c>
      <c r="J7" s="28"/>
      <c r="K7" s="116">
        <v>30524.85</v>
      </c>
      <c r="L7" s="37"/>
      <c r="M7" s="117">
        <v>21969.45</v>
      </c>
      <c r="N7" s="28"/>
      <c r="O7" s="116">
        <v>26742.48</v>
      </c>
      <c r="P7" s="37"/>
      <c r="Q7" s="117">
        <v>53781.83</v>
      </c>
      <c r="R7" s="28"/>
      <c r="S7" s="116">
        <v>44903.82</v>
      </c>
      <c r="T7" s="37"/>
      <c r="U7" s="117">
        <v>41649.410000000003</v>
      </c>
      <c r="V7" s="28"/>
      <c r="W7" s="116">
        <v>31190.2</v>
      </c>
      <c r="X7" s="37"/>
      <c r="Y7" s="117">
        <v>24291.56</v>
      </c>
      <c r="Z7" s="92"/>
      <c r="AA7" s="119">
        <f>C7+E7+G7+I7+K7+M7+O7+Q7+S7+U7+W7+Y7</f>
        <v>400620.86</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58</v>
      </c>
      <c r="C10" s="24">
        <v>1631.12</v>
      </c>
      <c r="D10" s="36">
        <v>48</v>
      </c>
      <c r="E10" s="2">
        <v>1284.76</v>
      </c>
      <c r="F10" s="29">
        <v>57</v>
      </c>
      <c r="G10" s="24">
        <v>1277.3499999999999</v>
      </c>
      <c r="H10" s="36">
        <v>60</v>
      </c>
      <c r="I10" s="2">
        <v>1556.92</v>
      </c>
      <c r="J10" s="29">
        <v>70</v>
      </c>
      <c r="K10" s="24">
        <v>1434.01</v>
      </c>
      <c r="L10" s="36">
        <v>48</v>
      </c>
      <c r="M10" s="2">
        <v>830</v>
      </c>
      <c r="N10" s="29">
        <v>47</v>
      </c>
      <c r="O10" s="24">
        <v>1013.71</v>
      </c>
      <c r="P10" s="36">
        <v>73</v>
      </c>
      <c r="Q10" s="2">
        <v>2375.2399999999998</v>
      </c>
      <c r="R10" s="29">
        <v>78</v>
      </c>
      <c r="S10" s="24">
        <v>2389.85</v>
      </c>
      <c r="T10" s="36">
        <v>69</v>
      </c>
      <c r="U10" s="2">
        <v>1812.03</v>
      </c>
      <c r="V10" s="29">
        <v>55</v>
      </c>
      <c r="W10" s="24">
        <v>1823.05</v>
      </c>
      <c r="X10" s="36">
        <v>39</v>
      </c>
      <c r="Y10" s="2">
        <v>1488.41</v>
      </c>
      <c r="Z10" s="61">
        <f t="shared" ref="Z10:AA13" si="0">B10+D10+F10+H10+J10+L10+N10+P10+R10+T10+V10+X10</f>
        <v>702</v>
      </c>
      <c r="AA10" s="15">
        <f t="shared" si="0"/>
        <v>18916.45</v>
      </c>
    </row>
    <row r="11" spans="1:29" ht="12.75" customHeight="1" x14ac:dyDescent="0.2">
      <c r="A11" s="11" t="s">
        <v>102</v>
      </c>
      <c r="B11" s="29">
        <v>6</v>
      </c>
      <c r="C11" s="24">
        <v>106.17</v>
      </c>
      <c r="D11" s="36"/>
      <c r="E11" s="2"/>
      <c r="F11" s="29">
        <v>4</v>
      </c>
      <c r="G11" s="24">
        <v>108.25</v>
      </c>
      <c r="H11" s="36">
        <v>1</v>
      </c>
      <c r="I11" s="2">
        <v>7.82</v>
      </c>
      <c r="J11" s="29"/>
      <c r="K11" s="24"/>
      <c r="L11" s="36"/>
      <c r="M11" s="2"/>
      <c r="N11" s="29"/>
      <c r="O11" s="24"/>
      <c r="P11" s="36">
        <v>4</v>
      </c>
      <c r="Q11" s="2">
        <v>125.97</v>
      </c>
      <c r="R11" s="29">
        <v>3</v>
      </c>
      <c r="S11" s="24">
        <v>72.900000000000006</v>
      </c>
      <c r="T11" s="36">
        <v>2</v>
      </c>
      <c r="U11" s="2">
        <v>215.7</v>
      </c>
      <c r="V11" s="29"/>
      <c r="W11" s="24"/>
      <c r="X11" s="36"/>
      <c r="Y11" s="2"/>
      <c r="Z11" s="61">
        <f t="shared" si="0"/>
        <v>20</v>
      </c>
      <c r="AA11" s="15">
        <f t="shared" si="0"/>
        <v>636.80999999999995</v>
      </c>
    </row>
    <row r="12" spans="1:29" ht="12.75" customHeight="1" x14ac:dyDescent="0.2">
      <c r="A12" s="20" t="s">
        <v>95</v>
      </c>
      <c r="B12" s="29">
        <v>1</v>
      </c>
      <c r="C12" s="24">
        <v>10</v>
      </c>
      <c r="D12" s="36">
        <v>1</v>
      </c>
      <c r="E12" s="2">
        <v>30</v>
      </c>
      <c r="F12" s="29">
        <v>3</v>
      </c>
      <c r="G12" s="24">
        <v>260.01</v>
      </c>
      <c r="H12" s="36">
        <v>2</v>
      </c>
      <c r="I12" s="2">
        <v>182</v>
      </c>
      <c r="J12" s="29"/>
      <c r="K12" s="24"/>
      <c r="L12" s="36"/>
      <c r="M12" s="2"/>
      <c r="N12" s="29">
        <v>2</v>
      </c>
      <c r="O12" s="24">
        <v>47.8</v>
      </c>
      <c r="P12" s="36">
        <v>0</v>
      </c>
      <c r="Q12" s="2">
        <v>89</v>
      </c>
      <c r="R12" s="29">
        <v>2</v>
      </c>
      <c r="S12" s="24">
        <v>14.99</v>
      </c>
      <c r="T12" s="36">
        <v>1</v>
      </c>
      <c r="U12" s="2">
        <v>254</v>
      </c>
      <c r="V12" s="29"/>
      <c r="W12" s="24"/>
      <c r="X12" s="36">
        <v>1</v>
      </c>
      <c r="Y12" s="2">
        <v>276</v>
      </c>
      <c r="Z12" s="61">
        <f t="shared" si="0"/>
        <v>13</v>
      </c>
      <c r="AA12" s="15">
        <f t="shared" si="0"/>
        <v>1163.8</v>
      </c>
    </row>
    <row r="13" spans="1:29" s="10" customFormat="1" ht="12.75" customHeight="1" x14ac:dyDescent="0.2">
      <c r="A13" s="20" t="s">
        <v>96</v>
      </c>
      <c r="B13" s="39"/>
      <c r="C13" s="25"/>
      <c r="D13" s="41"/>
      <c r="E13" s="4"/>
      <c r="F13" s="39"/>
      <c r="G13" s="25"/>
      <c r="H13" s="41"/>
      <c r="I13" s="4"/>
      <c r="J13" s="39">
        <v>1</v>
      </c>
      <c r="K13" s="25">
        <v>40</v>
      </c>
      <c r="L13" s="41"/>
      <c r="M13" s="4"/>
      <c r="N13" s="39"/>
      <c r="O13" s="25"/>
      <c r="P13" s="41"/>
      <c r="Q13" s="4"/>
      <c r="R13" s="39"/>
      <c r="S13" s="25"/>
      <c r="T13" s="41"/>
      <c r="U13" s="4"/>
      <c r="V13" s="39"/>
      <c r="W13" s="25"/>
      <c r="X13" s="41"/>
      <c r="Y13" s="4"/>
      <c r="Z13" s="61">
        <f t="shared" si="0"/>
        <v>1</v>
      </c>
      <c r="AA13" s="15">
        <f t="shared" si="0"/>
        <v>40</v>
      </c>
    </row>
    <row r="14" spans="1:29" ht="12.75" customHeight="1" x14ac:dyDescent="0.2">
      <c r="A14" s="33" t="s">
        <v>20</v>
      </c>
      <c r="B14" s="28">
        <f t="shared" ref="B14:AA14" si="1">SUM(B10:B13)</f>
        <v>65</v>
      </c>
      <c r="C14" s="46">
        <f t="shared" si="1"/>
        <v>1747.29</v>
      </c>
      <c r="D14" s="37">
        <f t="shared" si="1"/>
        <v>49</v>
      </c>
      <c r="E14" s="19">
        <f t="shared" si="1"/>
        <v>1314.76</v>
      </c>
      <c r="F14" s="28">
        <f t="shared" si="1"/>
        <v>64</v>
      </c>
      <c r="G14" s="46">
        <f t="shared" si="1"/>
        <v>1645.61</v>
      </c>
      <c r="H14" s="37">
        <f t="shared" si="1"/>
        <v>63</v>
      </c>
      <c r="I14" s="19">
        <f t="shared" si="1"/>
        <v>1746.74</v>
      </c>
      <c r="J14" s="28">
        <f t="shared" si="1"/>
        <v>71</v>
      </c>
      <c r="K14" s="46">
        <f t="shared" si="1"/>
        <v>1474.01</v>
      </c>
      <c r="L14" s="37">
        <f t="shared" si="1"/>
        <v>48</v>
      </c>
      <c r="M14" s="19">
        <f t="shared" si="1"/>
        <v>830</v>
      </c>
      <c r="N14" s="28">
        <f t="shared" si="1"/>
        <v>49</v>
      </c>
      <c r="O14" s="46">
        <f t="shared" si="1"/>
        <v>1061.51</v>
      </c>
      <c r="P14" s="37">
        <f t="shared" si="1"/>
        <v>77</v>
      </c>
      <c r="Q14" s="19">
        <f t="shared" si="1"/>
        <v>2590.2099999999996</v>
      </c>
      <c r="R14" s="28">
        <f t="shared" si="1"/>
        <v>83</v>
      </c>
      <c r="S14" s="46">
        <f t="shared" si="1"/>
        <v>2477.7399999999998</v>
      </c>
      <c r="T14" s="37">
        <f t="shared" si="1"/>
        <v>72</v>
      </c>
      <c r="U14" s="19">
        <f t="shared" si="1"/>
        <v>2281.73</v>
      </c>
      <c r="V14" s="28">
        <f t="shared" si="1"/>
        <v>55</v>
      </c>
      <c r="W14" s="46">
        <f t="shared" si="1"/>
        <v>1823.05</v>
      </c>
      <c r="X14" s="37">
        <f t="shared" si="1"/>
        <v>40</v>
      </c>
      <c r="Y14" s="19">
        <f t="shared" si="1"/>
        <v>1764.41</v>
      </c>
      <c r="Z14" s="93">
        <f t="shared" si="1"/>
        <v>736</v>
      </c>
      <c r="AA14" s="35">
        <f t="shared" si="1"/>
        <v>20757.060000000001</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7"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7" ht="12.75" customHeight="1" x14ac:dyDescent="0.2">
      <c r="A18" s="20" t="s">
        <v>22</v>
      </c>
      <c r="B18" s="29"/>
      <c r="C18" s="24"/>
      <c r="D18" s="36"/>
      <c r="E18" s="2"/>
      <c r="F18" s="29"/>
      <c r="G18" s="24"/>
      <c r="H18" s="36"/>
      <c r="I18" s="2"/>
      <c r="J18" s="29"/>
      <c r="K18" s="24"/>
      <c r="L18" s="36"/>
      <c r="M18" s="2"/>
      <c r="N18" s="29"/>
      <c r="O18" s="24"/>
      <c r="P18" s="36"/>
      <c r="Q18" s="2"/>
      <c r="R18" s="29"/>
      <c r="S18" s="24"/>
      <c r="T18" s="36"/>
      <c r="U18" s="2"/>
      <c r="V18" s="29"/>
      <c r="W18" s="24"/>
      <c r="X18" s="36"/>
      <c r="Y18" s="2"/>
      <c r="Z18" s="61">
        <f t="shared" si="2"/>
        <v>0</v>
      </c>
      <c r="AA18" s="15">
        <f t="shared" si="2"/>
        <v>0</v>
      </c>
    </row>
    <row r="19" spans="1:27" ht="12.75" customHeight="1" x14ac:dyDescent="0.2">
      <c r="A19" s="20" t="s">
        <v>56</v>
      </c>
      <c r="B19" s="28">
        <v>2</v>
      </c>
      <c r="C19" s="26">
        <v>971.11</v>
      </c>
      <c r="D19" s="37">
        <v>2</v>
      </c>
      <c r="E19" s="3">
        <v>733.66</v>
      </c>
      <c r="F19" s="28"/>
      <c r="G19" s="26"/>
      <c r="H19" s="37">
        <v>1</v>
      </c>
      <c r="I19" s="3">
        <v>302.52</v>
      </c>
      <c r="J19" s="28">
        <v>1</v>
      </c>
      <c r="K19" s="26">
        <v>344.56</v>
      </c>
      <c r="L19" s="37"/>
      <c r="M19" s="3"/>
      <c r="N19" s="28">
        <v>2</v>
      </c>
      <c r="O19" s="26">
        <v>1089.6500000000001</v>
      </c>
      <c r="P19" s="37">
        <v>2</v>
      </c>
      <c r="Q19" s="3">
        <v>832</v>
      </c>
      <c r="R19" s="28">
        <v>1</v>
      </c>
      <c r="S19" s="26">
        <v>320.77999999999997</v>
      </c>
      <c r="T19" s="37">
        <v>4</v>
      </c>
      <c r="U19" s="3">
        <v>2457.9899999999998</v>
      </c>
      <c r="V19" s="28"/>
      <c r="W19" s="26"/>
      <c r="X19" s="37"/>
      <c r="Y19" s="3"/>
      <c r="Z19" s="61">
        <f t="shared" si="2"/>
        <v>15</v>
      </c>
      <c r="AA19" s="15">
        <f t="shared" si="2"/>
        <v>7052.2699999999995</v>
      </c>
    </row>
    <row r="20" spans="1:27" ht="12.75" customHeight="1" x14ac:dyDescent="0.2">
      <c r="A20" s="20" t="s">
        <v>23</v>
      </c>
      <c r="B20" s="28"/>
      <c r="C20" s="26"/>
      <c r="D20" s="37">
        <v>4</v>
      </c>
      <c r="E20" s="3">
        <v>1874.84</v>
      </c>
      <c r="F20" s="28"/>
      <c r="G20" s="26"/>
      <c r="H20" s="37"/>
      <c r="I20" s="3"/>
      <c r="J20" s="28"/>
      <c r="K20" s="26"/>
      <c r="L20" s="37">
        <v>1</v>
      </c>
      <c r="M20" s="3">
        <v>423.59</v>
      </c>
      <c r="N20" s="28"/>
      <c r="O20" s="26"/>
      <c r="P20" s="37">
        <v>1</v>
      </c>
      <c r="Q20" s="3">
        <v>375</v>
      </c>
      <c r="R20" s="28">
        <v>3</v>
      </c>
      <c r="S20" s="26">
        <v>451.39</v>
      </c>
      <c r="T20" s="37">
        <v>6</v>
      </c>
      <c r="U20" s="3">
        <v>3310.19</v>
      </c>
      <c r="V20" s="28">
        <v>1</v>
      </c>
      <c r="W20" s="26">
        <v>768.45</v>
      </c>
      <c r="X20" s="37">
        <v>4</v>
      </c>
      <c r="Y20" s="3">
        <v>1244.44</v>
      </c>
      <c r="Z20" s="61">
        <f t="shared" si="2"/>
        <v>20</v>
      </c>
      <c r="AA20" s="15">
        <f t="shared" si="2"/>
        <v>8447.9</v>
      </c>
    </row>
    <row r="21" spans="1:27" ht="12.75" customHeight="1" x14ac:dyDescent="0.2">
      <c r="A21" s="20" t="s">
        <v>58</v>
      </c>
      <c r="B21" s="39"/>
      <c r="C21" s="25"/>
      <c r="D21" s="41"/>
      <c r="E21" s="4"/>
      <c r="F21" s="39"/>
      <c r="G21" s="25"/>
      <c r="H21" s="41">
        <v>2</v>
      </c>
      <c r="I21" s="4">
        <v>112</v>
      </c>
      <c r="J21" s="29"/>
      <c r="K21" s="24"/>
      <c r="L21" s="36">
        <v>1</v>
      </c>
      <c r="M21" s="2">
        <v>1247</v>
      </c>
      <c r="N21" s="29"/>
      <c r="O21" s="24"/>
      <c r="P21" s="36"/>
      <c r="Q21" s="2"/>
      <c r="R21" s="29"/>
      <c r="S21" s="24"/>
      <c r="T21" s="36"/>
      <c r="U21" s="2"/>
      <c r="V21" s="29"/>
      <c r="W21" s="24"/>
      <c r="X21" s="36"/>
      <c r="Y21" s="2"/>
      <c r="Z21" s="61">
        <f t="shared" si="2"/>
        <v>3</v>
      </c>
      <c r="AA21" s="15">
        <f t="shared" si="2"/>
        <v>1359</v>
      </c>
    </row>
    <row r="22" spans="1:27" ht="12.75" customHeight="1" x14ac:dyDescent="0.2">
      <c r="A22" s="12" t="s">
        <v>21</v>
      </c>
      <c r="B22" s="28">
        <f t="shared" ref="B22:AA22" si="3">SUM(B17:B21)</f>
        <v>2</v>
      </c>
      <c r="C22" s="46">
        <f t="shared" si="3"/>
        <v>971.11</v>
      </c>
      <c r="D22" s="37">
        <f t="shared" si="3"/>
        <v>6</v>
      </c>
      <c r="E22" s="19">
        <f t="shared" si="3"/>
        <v>2608.5</v>
      </c>
      <c r="F22" s="28">
        <f t="shared" si="3"/>
        <v>0</v>
      </c>
      <c r="G22" s="46">
        <f t="shared" si="3"/>
        <v>0</v>
      </c>
      <c r="H22" s="37">
        <f t="shared" si="3"/>
        <v>3</v>
      </c>
      <c r="I22" s="19">
        <f t="shared" si="3"/>
        <v>414.52</v>
      </c>
      <c r="J22" s="51">
        <f t="shared" si="3"/>
        <v>1</v>
      </c>
      <c r="K22" s="48">
        <f t="shared" si="3"/>
        <v>344.56</v>
      </c>
      <c r="L22" s="50">
        <f t="shared" si="3"/>
        <v>2</v>
      </c>
      <c r="M22" s="49">
        <f t="shared" si="3"/>
        <v>1670.59</v>
      </c>
      <c r="N22" s="51">
        <f t="shared" si="3"/>
        <v>2</v>
      </c>
      <c r="O22" s="48">
        <f t="shared" si="3"/>
        <v>1089.6500000000001</v>
      </c>
      <c r="P22" s="50">
        <f t="shared" si="3"/>
        <v>3</v>
      </c>
      <c r="Q22" s="49">
        <f t="shared" si="3"/>
        <v>1207</v>
      </c>
      <c r="R22" s="51">
        <f t="shared" si="3"/>
        <v>4</v>
      </c>
      <c r="S22" s="48">
        <f t="shared" si="3"/>
        <v>772.17</v>
      </c>
      <c r="T22" s="50">
        <f t="shared" si="3"/>
        <v>10</v>
      </c>
      <c r="U22" s="49">
        <f t="shared" si="3"/>
        <v>5768.18</v>
      </c>
      <c r="V22" s="51">
        <f t="shared" si="3"/>
        <v>1</v>
      </c>
      <c r="W22" s="48">
        <f t="shared" si="3"/>
        <v>768.45</v>
      </c>
      <c r="X22" s="50">
        <f t="shared" si="3"/>
        <v>4</v>
      </c>
      <c r="Y22" s="49">
        <f t="shared" si="3"/>
        <v>1244.44</v>
      </c>
      <c r="Z22" s="93">
        <f t="shared" si="3"/>
        <v>38</v>
      </c>
      <c r="AA22" s="35">
        <f t="shared" si="3"/>
        <v>16859.169999999998</v>
      </c>
    </row>
    <row r="23" spans="1:27"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7"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7" s="10" customFormat="1" ht="12.75" customHeight="1" x14ac:dyDescent="0.2">
      <c r="A25" s="20" t="s">
        <v>53</v>
      </c>
      <c r="B25" s="28">
        <v>46</v>
      </c>
      <c r="C25" s="26">
        <v>5715.34</v>
      </c>
      <c r="D25" s="37">
        <v>58</v>
      </c>
      <c r="E25" s="3">
        <v>6019.4</v>
      </c>
      <c r="F25" s="28">
        <v>47</v>
      </c>
      <c r="G25" s="26">
        <v>2664.74</v>
      </c>
      <c r="H25" s="37">
        <v>72</v>
      </c>
      <c r="I25" s="3">
        <v>4766.34</v>
      </c>
      <c r="J25" s="28">
        <v>98</v>
      </c>
      <c r="K25" s="26">
        <v>5673.15</v>
      </c>
      <c r="L25" s="37">
        <v>48</v>
      </c>
      <c r="M25" s="3">
        <v>3467.4</v>
      </c>
      <c r="N25" s="28">
        <v>57</v>
      </c>
      <c r="O25" s="27">
        <v>2365.58</v>
      </c>
      <c r="P25" s="37">
        <v>30</v>
      </c>
      <c r="Q25" s="43">
        <v>1465.05</v>
      </c>
      <c r="R25" s="28">
        <v>55</v>
      </c>
      <c r="S25" s="27">
        <v>3454.2</v>
      </c>
      <c r="T25" s="37">
        <v>74</v>
      </c>
      <c r="U25" s="43">
        <v>2826.55</v>
      </c>
      <c r="V25" s="28">
        <v>86</v>
      </c>
      <c r="W25" s="27">
        <v>5015.6499999999996</v>
      </c>
      <c r="X25" s="37">
        <v>43</v>
      </c>
      <c r="Y25" s="43">
        <v>3180.6</v>
      </c>
      <c r="Z25" s="61">
        <f>B25+D25+F25+H25+J25+L25+N25+P25+R25+T25+V25+X25</f>
        <v>714</v>
      </c>
      <c r="AA25" s="23">
        <f>C25+E25+G25+I25+K25+M25+O25+Q25+S25+U25+W25+Y25</f>
        <v>46614.000000000007</v>
      </c>
    </row>
    <row r="26" spans="1:27" ht="12.75" customHeight="1" x14ac:dyDescent="0.2">
      <c r="A26" s="20" t="s">
        <v>54</v>
      </c>
      <c r="B26" s="28">
        <v>19</v>
      </c>
      <c r="C26" s="26">
        <v>803.54</v>
      </c>
      <c r="D26" s="37">
        <v>11</v>
      </c>
      <c r="E26" s="3">
        <v>569.79</v>
      </c>
      <c r="F26" s="28">
        <v>16</v>
      </c>
      <c r="G26" s="26">
        <v>386.75</v>
      </c>
      <c r="H26" s="37">
        <v>23</v>
      </c>
      <c r="I26" s="3">
        <v>1113.3399999999999</v>
      </c>
      <c r="J26" s="28"/>
      <c r="K26" s="26"/>
      <c r="L26" s="37">
        <v>9</v>
      </c>
      <c r="M26" s="3">
        <v>266.33999999999997</v>
      </c>
      <c r="N26" s="28">
        <v>8</v>
      </c>
      <c r="O26" s="27">
        <v>135.32</v>
      </c>
      <c r="P26" s="37">
        <v>10</v>
      </c>
      <c r="Q26" s="43">
        <v>346.24</v>
      </c>
      <c r="R26" s="28">
        <v>10</v>
      </c>
      <c r="S26" s="27">
        <v>270.83999999999997</v>
      </c>
      <c r="T26" s="37">
        <v>33</v>
      </c>
      <c r="U26" s="43">
        <v>682.22</v>
      </c>
      <c r="V26" s="28">
        <v>27</v>
      </c>
      <c r="W26" s="27">
        <v>225</v>
      </c>
      <c r="X26" s="37">
        <v>43</v>
      </c>
      <c r="Y26" s="43">
        <v>1473.27</v>
      </c>
      <c r="Z26" s="61">
        <f>B26+D26+F26+H26+J26+L26+N26+P26+R26+T26+V26+X26</f>
        <v>209</v>
      </c>
      <c r="AA26" s="23">
        <f>C26+E26+G26+I26+K26+M26+O26+Q26+S26+U26+W26+Y26</f>
        <v>6272.6500000000015</v>
      </c>
    </row>
    <row r="27" spans="1:27" s="63" customFormat="1" ht="12.75" customHeight="1" x14ac:dyDescent="0.2">
      <c r="A27" s="56" t="s">
        <v>97</v>
      </c>
      <c r="B27" s="59">
        <f t="shared" ref="B27:Y27" si="4">B25+B26</f>
        <v>65</v>
      </c>
      <c r="C27" s="78">
        <f t="shared" si="4"/>
        <v>6518.88</v>
      </c>
      <c r="D27" s="79">
        <f t="shared" si="4"/>
        <v>69</v>
      </c>
      <c r="E27" s="80">
        <f t="shared" si="4"/>
        <v>6589.19</v>
      </c>
      <c r="F27" s="59">
        <f t="shared" si="4"/>
        <v>63</v>
      </c>
      <c r="G27" s="78">
        <f t="shared" si="4"/>
        <v>3051.49</v>
      </c>
      <c r="H27" s="79">
        <f t="shared" si="4"/>
        <v>95</v>
      </c>
      <c r="I27" s="80">
        <f t="shared" si="4"/>
        <v>5879.68</v>
      </c>
      <c r="J27" s="59">
        <f t="shared" si="4"/>
        <v>98</v>
      </c>
      <c r="K27" s="78">
        <f t="shared" si="4"/>
        <v>5673.15</v>
      </c>
      <c r="L27" s="79">
        <f t="shared" si="4"/>
        <v>57</v>
      </c>
      <c r="M27" s="80">
        <f t="shared" si="4"/>
        <v>3733.7400000000002</v>
      </c>
      <c r="N27" s="59">
        <f t="shared" si="4"/>
        <v>65</v>
      </c>
      <c r="O27" s="78">
        <f t="shared" si="4"/>
        <v>2500.9</v>
      </c>
      <c r="P27" s="79">
        <f t="shared" si="4"/>
        <v>40</v>
      </c>
      <c r="Q27" s="80">
        <f t="shared" si="4"/>
        <v>1811.29</v>
      </c>
      <c r="R27" s="59">
        <f t="shared" si="4"/>
        <v>65</v>
      </c>
      <c r="S27" s="78">
        <f t="shared" si="4"/>
        <v>3725.04</v>
      </c>
      <c r="T27" s="79">
        <f t="shared" si="4"/>
        <v>107</v>
      </c>
      <c r="U27" s="80">
        <f t="shared" si="4"/>
        <v>3508.7700000000004</v>
      </c>
      <c r="V27" s="59">
        <f t="shared" si="4"/>
        <v>113</v>
      </c>
      <c r="W27" s="78">
        <f t="shared" si="4"/>
        <v>5240.6499999999996</v>
      </c>
      <c r="X27" s="79">
        <f t="shared" si="4"/>
        <v>86</v>
      </c>
      <c r="Y27" s="80">
        <f t="shared" si="4"/>
        <v>4653.87</v>
      </c>
      <c r="Z27" s="85">
        <f t="shared" ref="Z27:AA27" si="5">SUM(Z25:Z26)</f>
        <v>923</v>
      </c>
      <c r="AA27" s="118">
        <f t="shared" si="5"/>
        <v>52886.650000000009</v>
      </c>
    </row>
    <row r="28" spans="1:27"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7" ht="12.75" customHeight="1" x14ac:dyDescent="0.2">
      <c r="A29" s="34" t="s">
        <v>19</v>
      </c>
      <c r="B29" s="28"/>
      <c r="C29" s="46">
        <f>SUM(C14+C22+C27)</f>
        <v>9237.2800000000007</v>
      </c>
      <c r="D29" s="37"/>
      <c r="E29" s="19">
        <f>SUM(E14+E22+E27)</f>
        <v>10512.45</v>
      </c>
      <c r="F29" s="28"/>
      <c r="G29" s="46">
        <f>SUM(G14+G22+G27)</f>
        <v>4697.0999999999995</v>
      </c>
      <c r="H29" s="37"/>
      <c r="I29" s="19">
        <f>SUM(I14+I22+I27)</f>
        <v>8040.9400000000005</v>
      </c>
      <c r="J29" s="28"/>
      <c r="K29" s="46">
        <f>SUM(K14+K22+K27)</f>
        <v>7491.7199999999993</v>
      </c>
      <c r="L29" s="37"/>
      <c r="M29" s="19">
        <f>SUM(M14+M22+M27)</f>
        <v>6234.33</v>
      </c>
      <c r="N29" s="28"/>
      <c r="O29" s="46">
        <f>SUM(O14+O22+O27)</f>
        <v>4652.0599999999995</v>
      </c>
      <c r="P29" s="37"/>
      <c r="Q29" s="19">
        <f>SUM(Q14+Q22+Q27)</f>
        <v>5608.5</v>
      </c>
      <c r="R29" s="28"/>
      <c r="S29" s="46">
        <f>SUM(S14+S22+S27)</f>
        <v>6974.95</v>
      </c>
      <c r="T29" s="37"/>
      <c r="U29" s="19">
        <f>SUM(U14+U22+U27)</f>
        <v>11558.68</v>
      </c>
      <c r="V29" s="28"/>
      <c r="W29" s="46">
        <f>SUM(W14+W22+W27)</f>
        <v>7832.15</v>
      </c>
      <c r="X29" s="37"/>
      <c r="Y29" s="19">
        <f>SUM(Y14+Y22+Y27)</f>
        <v>7662.72</v>
      </c>
      <c r="Z29" s="61"/>
      <c r="AA29" s="17">
        <f>SUM(AA14+AA22+AA27)</f>
        <v>90502.88</v>
      </c>
    </row>
    <row r="30" spans="1:27"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7"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7" s="75" customFormat="1" x14ac:dyDescent="0.2">
      <c r="A32" s="70" t="s">
        <v>49</v>
      </c>
      <c r="B32" s="71"/>
      <c r="C32" s="71"/>
      <c r="D32" s="66">
        <v>1</v>
      </c>
      <c r="E32" s="66">
        <v>77.77</v>
      </c>
      <c r="F32" s="71">
        <v>3</v>
      </c>
      <c r="G32" s="71">
        <v>3653.79</v>
      </c>
      <c r="H32" s="66">
        <v>2</v>
      </c>
      <c r="I32" s="66">
        <v>759.13</v>
      </c>
      <c r="J32" s="71">
        <v>1</v>
      </c>
      <c r="K32" s="71">
        <v>901.01</v>
      </c>
      <c r="L32" s="66"/>
      <c r="M32" s="66"/>
      <c r="N32" s="71">
        <v>1</v>
      </c>
      <c r="O32" s="71">
        <v>1217.8499999999999</v>
      </c>
      <c r="P32" s="66">
        <v>2</v>
      </c>
      <c r="Q32" s="66">
        <v>920.58</v>
      </c>
      <c r="R32" s="71">
        <v>1</v>
      </c>
      <c r="S32" s="71">
        <v>69.77</v>
      </c>
      <c r="T32" s="66">
        <v>4</v>
      </c>
      <c r="U32" s="66">
        <v>914.06</v>
      </c>
      <c r="V32" s="71">
        <v>3</v>
      </c>
      <c r="W32" s="71">
        <v>1505.41</v>
      </c>
      <c r="X32" s="66"/>
      <c r="Y32" s="66"/>
      <c r="Z32" s="55">
        <f t="shared" ref="Z32:AA35" si="6">SUM(B32+D32+F32+H32+J32+L32+N32+P32+R32+T32+V32+X32)</f>
        <v>18</v>
      </c>
      <c r="AA32" s="74">
        <f t="shared" si="6"/>
        <v>10019.369999999999</v>
      </c>
    </row>
    <row r="33" spans="1:31" s="76" customFormat="1" x14ac:dyDescent="0.2">
      <c r="A33" s="70" t="s">
        <v>70</v>
      </c>
      <c r="B33" s="71"/>
      <c r="C33" s="71"/>
      <c r="D33" s="66">
        <v>1</v>
      </c>
      <c r="E33" s="66">
        <v>144.13</v>
      </c>
      <c r="F33" s="71">
        <v>2</v>
      </c>
      <c r="G33" s="71">
        <v>889.62</v>
      </c>
      <c r="H33" s="66">
        <v>2</v>
      </c>
      <c r="I33" s="66">
        <v>97.67</v>
      </c>
      <c r="J33" s="71"/>
      <c r="K33" s="71"/>
      <c r="L33" s="66"/>
      <c r="M33" s="66"/>
      <c r="N33" s="71"/>
      <c r="O33" s="71"/>
      <c r="P33" s="66">
        <v>1</v>
      </c>
      <c r="Q33" s="66">
        <v>253.84</v>
      </c>
      <c r="R33" s="71"/>
      <c r="S33" s="71"/>
      <c r="T33" s="66">
        <v>1</v>
      </c>
      <c r="U33" s="66">
        <v>60</v>
      </c>
      <c r="V33" s="71">
        <v>1</v>
      </c>
      <c r="W33" s="71">
        <v>59.99</v>
      </c>
      <c r="X33" s="66"/>
      <c r="Y33" s="66"/>
      <c r="Z33" s="55">
        <f t="shared" si="6"/>
        <v>8</v>
      </c>
      <c r="AA33" s="74">
        <f t="shared" si="6"/>
        <v>1505.25</v>
      </c>
    </row>
    <row r="34" spans="1:31" s="76" customFormat="1" x14ac:dyDescent="0.2">
      <c r="A34" s="70" t="s">
        <v>61</v>
      </c>
      <c r="B34" s="71">
        <v>5</v>
      </c>
      <c r="C34" s="71">
        <v>449.75</v>
      </c>
      <c r="D34" s="66">
        <v>5</v>
      </c>
      <c r="E34" s="66">
        <v>615.87</v>
      </c>
      <c r="F34" s="71">
        <v>5</v>
      </c>
      <c r="G34" s="71">
        <v>210.38</v>
      </c>
      <c r="H34" s="66"/>
      <c r="I34" s="66"/>
      <c r="J34" s="71"/>
      <c r="K34" s="71"/>
      <c r="L34" s="66"/>
      <c r="M34" s="66"/>
      <c r="N34" s="71"/>
      <c r="O34" s="71"/>
      <c r="P34" s="66"/>
      <c r="Q34" s="66"/>
      <c r="R34" s="71"/>
      <c r="S34" s="71"/>
      <c r="T34" s="66"/>
      <c r="U34" s="66"/>
      <c r="V34" s="71"/>
      <c r="W34" s="71"/>
      <c r="X34" s="66"/>
      <c r="Y34" s="66"/>
      <c r="Z34" s="55">
        <f t="shared" si="6"/>
        <v>15</v>
      </c>
      <c r="AA34" s="74">
        <f t="shared" si="6"/>
        <v>1276</v>
      </c>
    </row>
    <row r="35" spans="1:31" s="76" customFormat="1" x14ac:dyDescent="0.2">
      <c r="A35" s="70" t="s">
        <v>50</v>
      </c>
      <c r="B35" s="72"/>
      <c r="C35" s="72"/>
      <c r="D35" s="73"/>
      <c r="E35" s="73"/>
      <c r="F35" s="72"/>
      <c r="G35" s="72"/>
      <c r="H35" s="73"/>
      <c r="I35" s="73"/>
      <c r="J35" s="72"/>
      <c r="K35" s="72"/>
      <c r="L35" s="73">
        <v>2</v>
      </c>
      <c r="M35" s="73">
        <v>90.2</v>
      </c>
      <c r="N35" s="72"/>
      <c r="O35" s="72"/>
      <c r="P35" s="73"/>
      <c r="Q35" s="73"/>
      <c r="R35" s="72"/>
      <c r="S35" s="72"/>
      <c r="T35" s="73"/>
      <c r="U35" s="73"/>
      <c r="V35" s="72"/>
      <c r="W35" s="72"/>
      <c r="X35" s="73"/>
      <c r="Y35" s="73"/>
      <c r="Z35" s="84">
        <f t="shared" si="6"/>
        <v>2</v>
      </c>
      <c r="AA35" s="77">
        <f t="shared" si="6"/>
        <v>90.2</v>
      </c>
    </row>
    <row r="36" spans="1:31" s="9" customFormat="1" ht="12.75" customHeight="1" x14ac:dyDescent="0.2">
      <c r="A36" s="12" t="s">
        <v>65</v>
      </c>
      <c r="B36" s="90">
        <f t="shared" ref="B36:AA36" si="7">SUM(B32:B35)</f>
        <v>5</v>
      </c>
      <c r="C36" s="67">
        <f t="shared" si="7"/>
        <v>449.75</v>
      </c>
      <c r="D36" s="91">
        <f t="shared" si="7"/>
        <v>7</v>
      </c>
      <c r="E36" s="68">
        <f t="shared" si="7"/>
        <v>837.77</v>
      </c>
      <c r="F36" s="90">
        <f t="shared" si="7"/>
        <v>10</v>
      </c>
      <c r="G36" s="67">
        <f t="shared" si="7"/>
        <v>4753.79</v>
      </c>
      <c r="H36" s="91">
        <f t="shared" si="7"/>
        <v>4</v>
      </c>
      <c r="I36" s="68">
        <f t="shared" si="7"/>
        <v>856.8</v>
      </c>
      <c r="J36" s="90">
        <f t="shared" si="7"/>
        <v>1</v>
      </c>
      <c r="K36" s="67">
        <f t="shared" si="7"/>
        <v>901.01</v>
      </c>
      <c r="L36" s="91">
        <f t="shared" si="7"/>
        <v>2</v>
      </c>
      <c r="M36" s="68">
        <f t="shared" si="7"/>
        <v>90.2</v>
      </c>
      <c r="N36" s="90">
        <f t="shared" si="7"/>
        <v>1</v>
      </c>
      <c r="O36" s="67">
        <f t="shared" si="7"/>
        <v>1217.8499999999999</v>
      </c>
      <c r="P36" s="91">
        <f t="shared" si="7"/>
        <v>3</v>
      </c>
      <c r="Q36" s="68">
        <f t="shared" si="7"/>
        <v>1174.42</v>
      </c>
      <c r="R36" s="90">
        <f t="shared" si="7"/>
        <v>1</v>
      </c>
      <c r="S36" s="67">
        <f t="shared" si="7"/>
        <v>69.77</v>
      </c>
      <c r="T36" s="91">
        <f t="shared" si="7"/>
        <v>5</v>
      </c>
      <c r="U36" s="68">
        <f t="shared" si="7"/>
        <v>974.06</v>
      </c>
      <c r="V36" s="90">
        <f t="shared" si="7"/>
        <v>4</v>
      </c>
      <c r="W36" s="67">
        <f t="shared" si="7"/>
        <v>1565.4</v>
      </c>
      <c r="X36" s="91">
        <f t="shared" si="7"/>
        <v>0</v>
      </c>
      <c r="Y36" s="68">
        <f t="shared" si="7"/>
        <v>0</v>
      </c>
      <c r="Z36" s="94">
        <f t="shared" si="7"/>
        <v>43</v>
      </c>
      <c r="AA36" s="69">
        <f t="shared" si="7"/>
        <v>12890.82</v>
      </c>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9"/>
    </row>
    <row r="40" spans="1:31" s="99" customFormat="1" ht="25.5" x14ac:dyDescent="0.2">
      <c r="A40" s="96" t="s">
        <v>72</v>
      </c>
      <c r="B40" s="97"/>
      <c r="C40" s="98">
        <f>C29-C5-C36</f>
        <v>8195.5300000000007</v>
      </c>
      <c r="D40" s="97"/>
      <c r="E40" s="98">
        <f>E29-E5-E36</f>
        <v>8979.68</v>
      </c>
      <c r="F40" s="98"/>
      <c r="G40" s="98">
        <f>G29-G5-G36</f>
        <v>-662.69000000000051</v>
      </c>
      <c r="H40" s="97"/>
      <c r="I40" s="98">
        <f>I29-I5-I36</f>
        <v>6505.14</v>
      </c>
      <c r="J40" s="97"/>
      <c r="K40" s="98">
        <f>K29-K5-K36</f>
        <v>5881.7099999999991</v>
      </c>
      <c r="L40" s="97"/>
      <c r="M40" s="98">
        <f>M29-M5-M36</f>
        <v>5755.13</v>
      </c>
      <c r="N40" s="98"/>
      <c r="O40" s="98">
        <f>O29-O5-O36</f>
        <v>2899.2099999999996</v>
      </c>
      <c r="P40" s="97"/>
      <c r="Q40" s="98">
        <f>Q29-Q5-Q36</f>
        <v>3526.08</v>
      </c>
      <c r="R40" s="97"/>
      <c r="S40" s="98">
        <f>S29-S5-S36</f>
        <v>5934.1799999999994</v>
      </c>
      <c r="T40" s="97"/>
      <c r="U40" s="98">
        <f>U29-U5-U36</f>
        <v>9694.6200000000008</v>
      </c>
      <c r="V40" s="97"/>
      <c r="W40" s="98">
        <f>W29-W5-W36</f>
        <v>5617.75</v>
      </c>
      <c r="X40" s="97"/>
      <c r="Y40" s="98">
        <f>Y29-Y5-Y36</f>
        <v>7163.72</v>
      </c>
      <c r="Z40" s="97"/>
      <c r="AA40" s="98">
        <f>AA29-AA5-AA36</f>
        <v>69490.06</v>
      </c>
      <c r="AB40" s="9"/>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9" t="s">
        <v>82</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80</v>
      </c>
      <c r="C3" s="24">
        <v>492</v>
      </c>
      <c r="D3" s="37">
        <v>76</v>
      </c>
      <c r="E3" s="2">
        <v>352.5</v>
      </c>
      <c r="F3" s="28">
        <v>100</v>
      </c>
      <c r="G3" s="24">
        <v>570.5</v>
      </c>
      <c r="H3" s="37">
        <v>219</v>
      </c>
      <c r="I3" s="2">
        <v>2502.5</v>
      </c>
      <c r="J3" s="28">
        <v>88</v>
      </c>
      <c r="K3" s="24">
        <v>646.5</v>
      </c>
      <c r="L3" s="37">
        <v>42</v>
      </c>
      <c r="M3" s="2">
        <v>269</v>
      </c>
      <c r="N3" s="28">
        <v>88</v>
      </c>
      <c r="O3" s="24">
        <v>493.5</v>
      </c>
      <c r="P3" s="37">
        <v>71</v>
      </c>
      <c r="Q3" s="2">
        <v>341</v>
      </c>
      <c r="R3" s="28">
        <v>204</v>
      </c>
      <c r="S3" s="24">
        <v>932.5</v>
      </c>
      <c r="T3" s="37">
        <v>118</v>
      </c>
      <c r="U3" s="2">
        <v>681</v>
      </c>
      <c r="V3" s="28">
        <v>103</v>
      </c>
      <c r="W3" s="24">
        <v>584</v>
      </c>
      <c r="X3" s="37">
        <v>72</v>
      </c>
      <c r="Y3" s="2">
        <v>481</v>
      </c>
      <c r="Z3" s="61">
        <f>B3+D3+F3+H3+J3+L3+N3+P3+R3+T3+V3+X3</f>
        <v>1261</v>
      </c>
      <c r="AA3" s="15">
        <f>C3+E3+G3+I3+K3+M3+O3+Q3+S3+U3+W3+Y3</f>
        <v>8346</v>
      </c>
    </row>
    <row r="4" spans="1:29" ht="12.75" customHeight="1" x14ac:dyDescent="0.2">
      <c r="A4" s="20" t="s">
        <v>41</v>
      </c>
      <c r="B4" s="29"/>
      <c r="C4" s="39">
        <v>116</v>
      </c>
      <c r="D4" s="36"/>
      <c r="E4" s="41">
        <v>112.5</v>
      </c>
      <c r="F4" s="29"/>
      <c r="G4" s="39">
        <v>144.5</v>
      </c>
      <c r="H4" s="36"/>
      <c r="I4" s="41">
        <v>271.5</v>
      </c>
      <c r="J4" s="29"/>
      <c r="K4" s="39">
        <v>124.5</v>
      </c>
      <c r="L4" s="36"/>
      <c r="M4" s="41">
        <v>62</v>
      </c>
      <c r="N4" s="29"/>
      <c r="O4" s="39">
        <v>213.5</v>
      </c>
      <c r="P4" s="36"/>
      <c r="Q4" s="41">
        <v>175</v>
      </c>
      <c r="R4" s="29"/>
      <c r="S4" s="39">
        <v>504.5</v>
      </c>
      <c r="T4" s="36"/>
      <c r="U4" s="41">
        <v>289</v>
      </c>
      <c r="V4" s="29"/>
      <c r="W4" s="39">
        <v>253</v>
      </c>
      <c r="X4" s="36"/>
      <c r="Y4" s="41">
        <v>176</v>
      </c>
      <c r="Z4" s="60"/>
      <c r="AA4" s="16">
        <f>C4+E4+G4+I4+K4+M4+O4+Q4+S4+U4+W4+Y4</f>
        <v>2442</v>
      </c>
    </row>
    <row r="5" spans="1:29" ht="12.75" customHeight="1" x14ac:dyDescent="0.2">
      <c r="A5" s="12" t="s">
        <v>15</v>
      </c>
      <c r="B5" s="28"/>
      <c r="C5" s="46">
        <f>SUM(C3:C4)</f>
        <v>608</v>
      </c>
      <c r="D5" s="37"/>
      <c r="E5" s="19">
        <f>SUM(E3:E4)</f>
        <v>465</v>
      </c>
      <c r="F5" s="28"/>
      <c r="G5" s="46">
        <f>SUM(G3:G4)</f>
        <v>715</v>
      </c>
      <c r="H5" s="37"/>
      <c r="I5" s="19">
        <f>SUM(I3:I4)</f>
        <v>2774</v>
      </c>
      <c r="J5" s="28"/>
      <c r="K5" s="46">
        <f>SUM(K3:K4)</f>
        <v>771</v>
      </c>
      <c r="L5" s="37"/>
      <c r="M5" s="19">
        <f>SUM(M3:M4)</f>
        <v>331</v>
      </c>
      <c r="N5" s="28"/>
      <c r="O5" s="46">
        <f>SUM(O3:O4)</f>
        <v>707</v>
      </c>
      <c r="P5" s="37"/>
      <c r="Q5" s="19">
        <f>SUM(Q3:Q4)</f>
        <v>516</v>
      </c>
      <c r="R5" s="28"/>
      <c r="S5" s="46">
        <f>SUM(S3:S4)</f>
        <v>1437</v>
      </c>
      <c r="T5" s="37"/>
      <c r="U5" s="19">
        <f>SUM(U3:U4)</f>
        <v>970</v>
      </c>
      <c r="V5" s="28"/>
      <c r="W5" s="46">
        <f>SUM(W3:W4)</f>
        <v>837</v>
      </c>
      <c r="X5" s="37"/>
      <c r="Y5" s="19">
        <f>SUM(Y3:Y4)</f>
        <v>657</v>
      </c>
      <c r="Z5" s="61"/>
      <c r="AA5" s="18">
        <f>SUM(AA3:AA4)</f>
        <v>10788</v>
      </c>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9" s="11" customFormat="1" ht="12.75" customHeight="1" x14ac:dyDescent="0.2">
      <c r="A7" s="20" t="s">
        <v>75</v>
      </c>
      <c r="B7" s="28"/>
      <c r="C7" s="116">
        <v>31463.3</v>
      </c>
      <c r="D7" s="37"/>
      <c r="E7" s="117">
        <v>25683.81</v>
      </c>
      <c r="F7" s="28"/>
      <c r="G7" s="116">
        <v>47318.15</v>
      </c>
      <c r="H7" s="37"/>
      <c r="I7" s="117">
        <v>154139.81</v>
      </c>
      <c r="J7" s="28"/>
      <c r="K7" s="116">
        <v>23323.439999999999</v>
      </c>
      <c r="L7" s="37"/>
      <c r="M7" s="117">
        <v>10136.32</v>
      </c>
      <c r="N7" s="28"/>
      <c r="O7" s="116">
        <v>29336.21</v>
      </c>
      <c r="P7" s="37"/>
      <c r="Q7" s="117">
        <v>26699.35</v>
      </c>
      <c r="R7" s="28"/>
      <c r="S7" s="116">
        <v>71050.16</v>
      </c>
      <c r="T7" s="37"/>
      <c r="U7" s="117">
        <v>45293.9</v>
      </c>
      <c r="V7" s="28"/>
      <c r="W7" s="116">
        <v>39262.629999999997</v>
      </c>
      <c r="X7" s="37"/>
      <c r="Y7" s="117">
        <v>20822.650000000001</v>
      </c>
      <c r="Z7" s="92"/>
      <c r="AA7" s="119">
        <f>C7+E7+G7+I7+K7+M7+O7+Q7+S7+U7+W7+Y7</f>
        <v>524529.7300000001</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46</v>
      </c>
      <c r="C10" s="24">
        <v>1244.45</v>
      </c>
      <c r="D10" s="36">
        <v>45</v>
      </c>
      <c r="E10" s="2">
        <v>1126.24</v>
      </c>
      <c r="F10" s="29">
        <v>51</v>
      </c>
      <c r="G10" s="24">
        <v>2426.96</v>
      </c>
      <c r="H10" s="36">
        <v>58</v>
      </c>
      <c r="I10" s="2">
        <v>1628.34</v>
      </c>
      <c r="J10" s="29">
        <v>32</v>
      </c>
      <c r="K10" s="24">
        <v>1051.81</v>
      </c>
      <c r="L10" s="36">
        <v>23</v>
      </c>
      <c r="M10" s="2">
        <v>380.56</v>
      </c>
      <c r="N10" s="29">
        <v>56</v>
      </c>
      <c r="O10" s="24">
        <v>1214.4000000000001</v>
      </c>
      <c r="P10" s="36">
        <v>48</v>
      </c>
      <c r="Q10" s="2">
        <v>1399.71</v>
      </c>
      <c r="R10" s="29">
        <v>115</v>
      </c>
      <c r="S10" s="24">
        <v>3348.83</v>
      </c>
      <c r="T10" s="36">
        <v>67</v>
      </c>
      <c r="U10" s="2">
        <v>2486.89</v>
      </c>
      <c r="V10" s="29">
        <v>40</v>
      </c>
      <c r="W10" s="24">
        <v>1669.28</v>
      </c>
      <c r="X10" s="36">
        <v>35</v>
      </c>
      <c r="Y10" s="2">
        <v>1371.37</v>
      </c>
      <c r="Z10" s="61">
        <f t="shared" ref="Z10:AA13" si="0">B10+D10+F10+H10+J10+L10+N10+P10+R10+T10+V10+X10</f>
        <v>616</v>
      </c>
      <c r="AA10" s="15">
        <f t="shared" si="0"/>
        <v>19348.84</v>
      </c>
    </row>
    <row r="11" spans="1:29" ht="12.75" customHeight="1" x14ac:dyDescent="0.2">
      <c r="A11" s="11" t="s">
        <v>102</v>
      </c>
      <c r="B11" s="29">
        <v>5</v>
      </c>
      <c r="C11" s="24">
        <v>81.239999999999995</v>
      </c>
      <c r="D11" s="36"/>
      <c r="E11" s="2"/>
      <c r="F11" s="29">
        <v>11</v>
      </c>
      <c r="G11" s="24">
        <v>219.88</v>
      </c>
      <c r="H11" s="36">
        <v>3</v>
      </c>
      <c r="I11" s="2">
        <v>56.53</v>
      </c>
      <c r="J11" s="29">
        <v>10</v>
      </c>
      <c r="K11" s="24">
        <v>241.21</v>
      </c>
      <c r="L11" s="36"/>
      <c r="M11" s="2"/>
      <c r="N11" s="29">
        <v>1</v>
      </c>
      <c r="O11" s="24">
        <v>5.1100000000000003</v>
      </c>
      <c r="P11" s="36"/>
      <c r="Q11" s="2"/>
      <c r="R11" s="29">
        <v>3</v>
      </c>
      <c r="S11" s="24">
        <v>21.7</v>
      </c>
      <c r="T11" s="36">
        <v>1</v>
      </c>
      <c r="U11" s="2">
        <v>9.4499999999999993</v>
      </c>
      <c r="V11" s="29">
        <v>1</v>
      </c>
      <c r="W11" s="24">
        <v>53.96</v>
      </c>
      <c r="X11" s="36">
        <v>1</v>
      </c>
      <c r="Y11" s="2">
        <v>7.77</v>
      </c>
      <c r="Z11" s="61">
        <f t="shared" si="0"/>
        <v>36</v>
      </c>
      <c r="AA11" s="15">
        <f t="shared" si="0"/>
        <v>696.85000000000014</v>
      </c>
    </row>
    <row r="12" spans="1:29" ht="12.75" customHeight="1" x14ac:dyDescent="0.2">
      <c r="A12" s="20" t="s">
        <v>95</v>
      </c>
      <c r="B12" s="29">
        <v>4</v>
      </c>
      <c r="C12" s="24">
        <v>68</v>
      </c>
      <c r="D12" s="36">
        <v>7</v>
      </c>
      <c r="E12" s="2">
        <v>554.99</v>
      </c>
      <c r="F12" s="29">
        <v>2</v>
      </c>
      <c r="G12" s="24">
        <v>229</v>
      </c>
      <c r="H12" s="36">
        <v>3</v>
      </c>
      <c r="I12" s="2">
        <v>-535.96</v>
      </c>
      <c r="J12" s="29">
        <v>3</v>
      </c>
      <c r="K12" s="24">
        <v>-4</v>
      </c>
      <c r="L12" s="36"/>
      <c r="M12" s="2"/>
      <c r="N12" s="29">
        <v>1</v>
      </c>
      <c r="O12" s="24">
        <v>30</v>
      </c>
      <c r="P12" s="36">
        <v>3</v>
      </c>
      <c r="Q12" s="2">
        <v>44.97</v>
      </c>
      <c r="R12" s="29">
        <v>1</v>
      </c>
      <c r="S12" s="24">
        <v>111.01</v>
      </c>
      <c r="T12" s="36">
        <v>2</v>
      </c>
      <c r="U12" s="2">
        <v>100.99</v>
      </c>
      <c r="V12" s="29">
        <v>9</v>
      </c>
      <c r="W12" s="24">
        <v>127.07</v>
      </c>
      <c r="X12" s="36">
        <v>-4</v>
      </c>
      <c r="Y12" s="2">
        <v>-78.02</v>
      </c>
      <c r="Z12" s="61">
        <f t="shared" si="0"/>
        <v>31</v>
      </c>
      <c r="AA12" s="15">
        <f t="shared" si="0"/>
        <v>648.04999999999995</v>
      </c>
    </row>
    <row r="13" spans="1:29" s="10" customFormat="1" ht="12.75" customHeight="1" x14ac:dyDescent="0.2">
      <c r="A13" s="20" t="s">
        <v>96</v>
      </c>
      <c r="B13" s="39"/>
      <c r="C13" s="25"/>
      <c r="D13" s="41"/>
      <c r="E13" s="4"/>
      <c r="F13" s="39"/>
      <c r="G13" s="25"/>
      <c r="H13" s="41"/>
      <c r="I13" s="4"/>
      <c r="J13" s="39"/>
      <c r="K13" s="25"/>
      <c r="L13" s="41"/>
      <c r="M13" s="4"/>
      <c r="N13" s="39"/>
      <c r="O13" s="25"/>
      <c r="P13" s="41"/>
      <c r="Q13" s="4"/>
      <c r="R13" s="39">
        <v>1</v>
      </c>
      <c r="S13" s="25">
        <v>16</v>
      </c>
      <c r="T13" s="41"/>
      <c r="U13" s="4"/>
      <c r="V13" s="39">
        <v>1</v>
      </c>
      <c r="W13" s="25">
        <v>0</v>
      </c>
      <c r="X13" s="41"/>
      <c r="Y13" s="4"/>
      <c r="Z13" s="61">
        <f t="shared" si="0"/>
        <v>2</v>
      </c>
      <c r="AA13" s="15">
        <f t="shared" si="0"/>
        <v>16</v>
      </c>
    </row>
    <row r="14" spans="1:29" ht="12.75" customHeight="1" x14ac:dyDescent="0.2">
      <c r="A14" s="33" t="s">
        <v>20</v>
      </c>
      <c r="B14" s="28">
        <f t="shared" ref="B14:AA14" si="1">SUM(B10:B13)</f>
        <v>55</v>
      </c>
      <c r="C14" s="46">
        <f t="shared" si="1"/>
        <v>1393.69</v>
      </c>
      <c r="D14" s="37">
        <f t="shared" si="1"/>
        <v>52</v>
      </c>
      <c r="E14" s="19">
        <f t="shared" si="1"/>
        <v>1681.23</v>
      </c>
      <c r="F14" s="28">
        <f t="shared" si="1"/>
        <v>64</v>
      </c>
      <c r="G14" s="46">
        <f t="shared" si="1"/>
        <v>2875.84</v>
      </c>
      <c r="H14" s="37">
        <f t="shared" si="1"/>
        <v>64</v>
      </c>
      <c r="I14" s="19">
        <f t="shared" si="1"/>
        <v>1148.9099999999999</v>
      </c>
      <c r="J14" s="28">
        <f t="shared" si="1"/>
        <v>45</v>
      </c>
      <c r="K14" s="46">
        <f t="shared" si="1"/>
        <v>1289.02</v>
      </c>
      <c r="L14" s="37">
        <f t="shared" si="1"/>
        <v>23</v>
      </c>
      <c r="M14" s="19">
        <f t="shared" si="1"/>
        <v>380.56</v>
      </c>
      <c r="N14" s="28">
        <f t="shared" si="1"/>
        <v>58</v>
      </c>
      <c r="O14" s="46">
        <f t="shared" si="1"/>
        <v>1249.51</v>
      </c>
      <c r="P14" s="37">
        <f t="shared" si="1"/>
        <v>51</v>
      </c>
      <c r="Q14" s="19">
        <f t="shared" si="1"/>
        <v>1444.68</v>
      </c>
      <c r="R14" s="28">
        <f t="shared" si="1"/>
        <v>120</v>
      </c>
      <c r="S14" s="46">
        <f t="shared" si="1"/>
        <v>3497.54</v>
      </c>
      <c r="T14" s="37">
        <f t="shared" si="1"/>
        <v>70</v>
      </c>
      <c r="U14" s="19">
        <f t="shared" si="1"/>
        <v>2597.3299999999995</v>
      </c>
      <c r="V14" s="28">
        <f t="shared" si="1"/>
        <v>51</v>
      </c>
      <c r="W14" s="46">
        <f t="shared" si="1"/>
        <v>1850.31</v>
      </c>
      <c r="X14" s="37">
        <f t="shared" si="1"/>
        <v>32</v>
      </c>
      <c r="Y14" s="19">
        <f t="shared" si="1"/>
        <v>1301.1199999999999</v>
      </c>
      <c r="Z14" s="93">
        <f t="shared" si="1"/>
        <v>685</v>
      </c>
      <c r="AA14" s="35">
        <f t="shared" si="1"/>
        <v>20709.739999999998</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7"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7" ht="12.75" customHeight="1" x14ac:dyDescent="0.2">
      <c r="A18" s="20" t="s">
        <v>22</v>
      </c>
      <c r="B18" s="29"/>
      <c r="C18" s="24"/>
      <c r="D18" s="36"/>
      <c r="E18" s="2"/>
      <c r="F18" s="29"/>
      <c r="G18" s="24"/>
      <c r="H18" s="36"/>
      <c r="I18" s="2"/>
      <c r="J18" s="29">
        <v>1</v>
      </c>
      <c r="K18" s="24">
        <v>300.37</v>
      </c>
      <c r="L18" s="36"/>
      <c r="M18" s="2"/>
      <c r="N18" s="29"/>
      <c r="O18" s="24"/>
      <c r="P18" s="36"/>
      <c r="Q18" s="2"/>
      <c r="R18" s="29"/>
      <c r="S18" s="24"/>
      <c r="T18" s="36"/>
      <c r="U18" s="2"/>
      <c r="V18" s="29"/>
      <c r="W18" s="24"/>
      <c r="X18" s="36"/>
      <c r="Y18" s="2"/>
      <c r="Z18" s="61">
        <f t="shared" si="2"/>
        <v>1</v>
      </c>
      <c r="AA18" s="15">
        <f t="shared" si="2"/>
        <v>300.37</v>
      </c>
    </row>
    <row r="19" spans="1:27" ht="12.75" customHeight="1" x14ac:dyDescent="0.2">
      <c r="A19" s="20" t="s">
        <v>56</v>
      </c>
      <c r="B19" s="28">
        <v>4</v>
      </c>
      <c r="C19" s="26">
        <v>1809.28</v>
      </c>
      <c r="D19" s="37"/>
      <c r="E19" s="3"/>
      <c r="F19" s="28"/>
      <c r="G19" s="26"/>
      <c r="H19" s="37"/>
      <c r="I19" s="3"/>
      <c r="J19" s="28"/>
      <c r="K19" s="26"/>
      <c r="L19" s="37">
        <v>1</v>
      </c>
      <c r="M19" s="3">
        <v>437.96</v>
      </c>
      <c r="N19" s="28">
        <v>3</v>
      </c>
      <c r="O19" s="26">
        <v>1198.58</v>
      </c>
      <c r="P19" s="37"/>
      <c r="Q19" s="3"/>
      <c r="R19" s="28">
        <v>7</v>
      </c>
      <c r="S19" s="26">
        <v>2956.97</v>
      </c>
      <c r="T19" s="37">
        <v>3</v>
      </c>
      <c r="U19" s="3">
        <v>1904.55</v>
      </c>
      <c r="V19" s="28">
        <v>2</v>
      </c>
      <c r="W19" s="26">
        <v>986.86</v>
      </c>
      <c r="X19" s="37">
        <v>1</v>
      </c>
      <c r="Y19" s="3">
        <v>480.01</v>
      </c>
      <c r="Z19" s="61">
        <f t="shared" si="2"/>
        <v>21</v>
      </c>
      <c r="AA19" s="15">
        <f t="shared" si="2"/>
        <v>9774.2099999999991</v>
      </c>
    </row>
    <row r="20" spans="1:27" ht="12.75" customHeight="1" x14ac:dyDescent="0.2">
      <c r="A20" s="20" t="s">
        <v>23</v>
      </c>
      <c r="B20" s="28">
        <v>2</v>
      </c>
      <c r="C20" s="26">
        <v>586.35</v>
      </c>
      <c r="D20" s="37"/>
      <c r="E20" s="3"/>
      <c r="F20" s="28">
        <v>2</v>
      </c>
      <c r="G20" s="26">
        <v>466.52</v>
      </c>
      <c r="H20" s="37">
        <v>1</v>
      </c>
      <c r="I20" s="3">
        <v>436.08</v>
      </c>
      <c r="J20" s="28">
        <v>1</v>
      </c>
      <c r="K20" s="26">
        <v>339</v>
      </c>
      <c r="L20" s="37">
        <v>2</v>
      </c>
      <c r="M20" s="3">
        <v>442.47</v>
      </c>
      <c r="N20" s="28">
        <v>3</v>
      </c>
      <c r="O20" s="26">
        <v>2266.7800000000002</v>
      </c>
      <c r="P20" s="37">
        <v>1</v>
      </c>
      <c r="Q20" s="3">
        <v>301.2</v>
      </c>
      <c r="R20" s="28">
        <v>5</v>
      </c>
      <c r="S20" s="26">
        <v>2155.0700000000002</v>
      </c>
      <c r="T20" s="37">
        <v>2</v>
      </c>
      <c r="U20" s="3">
        <v>758</v>
      </c>
      <c r="V20" s="28">
        <v>4</v>
      </c>
      <c r="W20" s="26">
        <v>529.28</v>
      </c>
      <c r="X20" s="37">
        <v>4</v>
      </c>
      <c r="Y20" s="3">
        <v>1428.64</v>
      </c>
      <c r="Z20" s="61">
        <f t="shared" si="2"/>
        <v>27</v>
      </c>
      <c r="AA20" s="15">
        <f t="shared" si="2"/>
        <v>9709.3900000000012</v>
      </c>
    </row>
    <row r="21" spans="1:27" ht="12.75" customHeight="1" x14ac:dyDescent="0.2">
      <c r="A21" s="20" t="s">
        <v>58</v>
      </c>
      <c r="B21" s="39"/>
      <c r="C21" s="25"/>
      <c r="D21" s="41">
        <v>1</v>
      </c>
      <c r="E21" s="4">
        <v>160.71</v>
      </c>
      <c r="F21" s="39"/>
      <c r="G21" s="25"/>
      <c r="H21" s="41">
        <v>2</v>
      </c>
      <c r="I21" s="4">
        <v>18</v>
      </c>
      <c r="J21" s="29"/>
      <c r="K21" s="24"/>
      <c r="L21" s="36"/>
      <c r="M21" s="2"/>
      <c r="N21" s="29"/>
      <c r="O21" s="24"/>
      <c r="P21" s="36"/>
      <c r="Q21" s="2"/>
      <c r="R21" s="29"/>
      <c r="S21" s="24"/>
      <c r="T21" s="36"/>
      <c r="U21" s="2"/>
      <c r="V21" s="29">
        <v>3</v>
      </c>
      <c r="W21" s="24">
        <v>668.22</v>
      </c>
      <c r="X21" s="36"/>
      <c r="Y21" s="2"/>
      <c r="Z21" s="61">
        <f t="shared" si="2"/>
        <v>6</v>
      </c>
      <c r="AA21" s="15">
        <f t="shared" si="2"/>
        <v>846.93000000000006</v>
      </c>
    </row>
    <row r="22" spans="1:27" ht="12.75" customHeight="1" x14ac:dyDescent="0.2">
      <c r="A22" s="12" t="s">
        <v>21</v>
      </c>
      <c r="B22" s="28">
        <f t="shared" ref="B22:AA22" si="3">SUM(B17:B21)</f>
        <v>6</v>
      </c>
      <c r="C22" s="46">
        <f t="shared" si="3"/>
        <v>2395.63</v>
      </c>
      <c r="D22" s="37">
        <f t="shared" si="3"/>
        <v>1</v>
      </c>
      <c r="E22" s="19">
        <f t="shared" si="3"/>
        <v>160.71</v>
      </c>
      <c r="F22" s="28">
        <f t="shared" si="3"/>
        <v>2</v>
      </c>
      <c r="G22" s="46">
        <f t="shared" si="3"/>
        <v>466.52</v>
      </c>
      <c r="H22" s="37">
        <f t="shared" si="3"/>
        <v>3</v>
      </c>
      <c r="I22" s="19">
        <f t="shared" si="3"/>
        <v>454.08</v>
      </c>
      <c r="J22" s="51">
        <f t="shared" si="3"/>
        <v>2</v>
      </c>
      <c r="K22" s="48">
        <f t="shared" si="3"/>
        <v>639.37</v>
      </c>
      <c r="L22" s="50">
        <f t="shared" si="3"/>
        <v>3</v>
      </c>
      <c r="M22" s="49">
        <f t="shared" si="3"/>
        <v>880.43000000000006</v>
      </c>
      <c r="N22" s="51">
        <f t="shared" si="3"/>
        <v>6</v>
      </c>
      <c r="O22" s="48">
        <f t="shared" si="3"/>
        <v>3465.36</v>
      </c>
      <c r="P22" s="50">
        <f t="shared" si="3"/>
        <v>1</v>
      </c>
      <c r="Q22" s="49">
        <f t="shared" si="3"/>
        <v>301.2</v>
      </c>
      <c r="R22" s="51">
        <f t="shared" si="3"/>
        <v>12</v>
      </c>
      <c r="S22" s="48">
        <f t="shared" si="3"/>
        <v>5112.04</v>
      </c>
      <c r="T22" s="50">
        <f t="shared" si="3"/>
        <v>5</v>
      </c>
      <c r="U22" s="49">
        <f t="shared" si="3"/>
        <v>2662.55</v>
      </c>
      <c r="V22" s="51">
        <f t="shared" si="3"/>
        <v>9</v>
      </c>
      <c r="W22" s="48">
        <f t="shared" si="3"/>
        <v>2184.3599999999997</v>
      </c>
      <c r="X22" s="50">
        <f t="shared" si="3"/>
        <v>5</v>
      </c>
      <c r="Y22" s="49">
        <f t="shared" si="3"/>
        <v>1908.65</v>
      </c>
      <c r="Z22" s="93">
        <f t="shared" si="3"/>
        <v>55</v>
      </c>
      <c r="AA22" s="35">
        <f t="shared" si="3"/>
        <v>20630.900000000001</v>
      </c>
    </row>
    <row r="23" spans="1:27"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7"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7" s="10" customFormat="1" ht="12.75" customHeight="1" x14ac:dyDescent="0.2">
      <c r="A25" s="20" t="s">
        <v>53</v>
      </c>
      <c r="B25" s="28">
        <v>12</v>
      </c>
      <c r="C25" s="26">
        <v>500</v>
      </c>
      <c r="D25" s="37">
        <v>16</v>
      </c>
      <c r="E25" s="3">
        <v>1016.46</v>
      </c>
      <c r="F25" s="28">
        <v>52</v>
      </c>
      <c r="G25" s="26">
        <v>1428</v>
      </c>
      <c r="H25" s="37">
        <v>19</v>
      </c>
      <c r="I25" s="3">
        <v>309.60000000000002</v>
      </c>
      <c r="J25" s="28">
        <v>12</v>
      </c>
      <c r="K25" s="26">
        <v>348.7</v>
      </c>
      <c r="L25" s="37">
        <v>7</v>
      </c>
      <c r="M25" s="3">
        <v>373</v>
      </c>
      <c r="N25" s="28">
        <v>19</v>
      </c>
      <c r="O25" s="27">
        <v>554.69000000000005</v>
      </c>
      <c r="P25" s="37">
        <v>28</v>
      </c>
      <c r="Q25" s="43">
        <v>570.92999999999995</v>
      </c>
      <c r="R25" s="28">
        <v>55</v>
      </c>
      <c r="S25" s="27">
        <v>1243.3499999999999</v>
      </c>
      <c r="T25" s="37">
        <v>50</v>
      </c>
      <c r="U25" s="43">
        <v>1194</v>
      </c>
      <c r="V25" s="28">
        <v>47</v>
      </c>
      <c r="W25" s="27">
        <v>3458</v>
      </c>
      <c r="X25" s="37">
        <v>38</v>
      </c>
      <c r="Y25" s="43">
        <v>1499.9</v>
      </c>
      <c r="Z25" s="61">
        <f>B25+D25+F25+H25+J25+L25+N25+P25+R25+T25+V25+X25</f>
        <v>355</v>
      </c>
      <c r="AA25" s="23">
        <f>C25+E25+G25+I25+K25+M25+O25+Q25+S25+U25+W25+Y25</f>
        <v>12496.63</v>
      </c>
    </row>
    <row r="26" spans="1:27" ht="12.75" customHeight="1" x14ac:dyDescent="0.2">
      <c r="A26" s="20" t="s">
        <v>54</v>
      </c>
      <c r="B26" s="28">
        <v>6</v>
      </c>
      <c r="C26" s="26">
        <v>486.11</v>
      </c>
      <c r="D26" s="37">
        <v>18</v>
      </c>
      <c r="E26" s="3">
        <v>1215.03</v>
      </c>
      <c r="F26" s="28">
        <v>148</v>
      </c>
      <c r="G26" s="26">
        <v>3108.45</v>
      </c>
      <c r="H26" s="37">
        <v>62</v>
      </c>
      <c r="I26" s="3">
        <v>1262.9100000000001</v>
      </c>
      <c r="J26" s="28">
        <v>32</v>
      </c>
      <c r="K26" s="26">
        <v>599.16999999999996</v>
      </c>
      <c r="L26" s="37">
        <v>4</v>
      </c>
      <c r="M26" s="3">
        <v>0.92</v>
      </c>
      <c r="N26" s="28">
        <v>24</v>
      </c>
      <c r="O26" s="27">
        <v>472.15</v>
      </c>
      <c r="P26" s="37">
        <v>16</v>
      </c>
      <c r="Q26" s="43">
        <v>503.55</v>
      </c>
      <c r="R26" s="28">
        <v>42</v>
      </c>
      <c r="S26" s="27">
        <v>1121.25</v>
      </c>
      <c r="T26" s="37">
        <v>54</v>
      </c>
      <c r="U26" s="43">
        <v>1299.43</v>
      </c>
      <c r="V26" s="28">
        <v>63</v>
      </c>
      <c r="W26" s="27">
        <v>620.15</v>
      </c>
      <c r="X26" s="37">
        <v>83</v>
      </c>
      <c r="Y26" s="43">
        <v>2152</v>
      </c>
      <c r="Z26" s="61">
        <f>B26+D26+F26+H26+J26+L26+N26+P26+R26+T26+V26+X26</f>
        <v>552</v>
      </c>
      <c r="AA26" s="23">
        <f>C26+E26+G26+I26+K26+M26+O26+Q26+S26+U26+W26+Y26</f>
        <v>12841.12</v>
      </c>
    </row>
    <row r="27" spans="1:27" s="63" customFormat="1" ht="12.75" customHeight="1" x14ac:dyDescent="0.2">
      <c r="A27" s="56" t="s">
        <v>97</v>
      </c>
      <c r="B27" s="59">
        <f t="shared" ref="B27:Y27" si="4">B25+B26</f>
        <v>18</v>
      </c>
      <c r="C27" s="78">
        <f t="shared" si="4"/>
        <v>986.11</v>
      </c>
      <c r="D27" s="79">
        <f t="shared" si="4"/>
        <v>34</v>
      </c>
      <c r="E27" s="80">
        <f t="shared" si="4"/>
        <v>2231.4899999999998</v>
      </c>
      <c r="F27" s="59">
        <f t="shared" si="4"/>
        <v>200</v>
      </c>
      <c r="G27" s="78">
        <f t="shared" si="4"/>
        <v>4536.45</v>
      </c>
      <c r="H27" s="79">
        <f t="shared" si="4"/>
        <v>81</v>
      </c>
      <c r="I27" s="80">
        <f t="shared" si="4"/>
        <v>1572.5100000000002</v>
      </c>
      <c r="J27" s="59">
        <f t="shared" si="4"/>
        <v>44</v>
      </c>
      <c r="K27" s="78">
        <f t="shared" si="4"/>
        <v>947.86999999999989</v>
      </c>
      <c r="L27" s="79">
        <f t="shared" si="4"/>
        <v>11</v>
      </c>
      <c r="M27" s="80">
        <f t="shared" si="4"/>
        <v>373.92</v>
      </c>
      <c r="N27" s="59">
        <f t="shared" si="4"/>
        <v>43</v>
      </c>
      <c r="O27" s="78">
        <f t="shared" si="4"/>
        <v>1026.8400000000001</v>
      </c>
      <c r="P27" s="79">
        <f t="shared" si="4"/>
        <v>44</v>
      </c>
      <c r="Q27" s="80">
        <f t="shared" si="4"/>
        <v>1074.48</v>
      </c>
      <c r="R27" s="59">
        <f t="shared" si="4"/>
        <v>97</v>
      </c>
      <c r="S27" s="78">
        <f t="shared" si="4"/>
        <v>2364.6</v>
      </c>
      <c r="T27" s="79">
        <f t="shared" si="4"/>
        <v>104</v>
      </c>
      <c r="U27" s="80">
        <f t="shared" si="4"/>
        <v>2493.4300000000003</v>
      </c>
      <c r="V27" s="59">
        <f t="shared" si="4"/>
        <v>110</v>
      </c>
      <c r="W27" s="78">
        <f t="shared" si="4"/>
        <v>4078.15</v>
      </c>
      <c r="X27" s="79">
        <f t="shared" si="4"/>
        <v>121</v>
      </c>
      <c r="Y27" s="80">
        <f t="shared" si="4"/>
        <v>3651.9</v>
      </c>
      <c r="Z27" s="85">
        <f t="shared" ref="Z27:AA27" si="5">SUM(Z25:Z26)</f>
        <v>907</v>
      </c>
      <c r="AA27" s="118">
        <f t="shared" si="5"/>
        <v>25337.75</v>
      </c>
    </row>
    <row r="28" spans="1:27"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7" ht="12.75" customHeight="1" x14ac:dyDescent="0.2">
      <c r="A29" s="34" t="s">
        <v>19</v>
      </c>
      <c r="B29" s="28"/>
      <c r="C29" s="46">
        <f>SUM(C14+C22+C27)</f>
        <v>4775.43</v>
      </c>
      <c r="D29" s="37"/>
      <c r="E29" s="19">
        <f>SUM(E14+E22+E27)</f>
        <v>4073.43</v>
      </c>
      <c r="F29" s="28"/>
      <c r="G29" s="46">
        <f>SUM(G14+G22+G27)</f>
        <v>7878.8099999999995</v>
      </c>
      <c r="H29" s="37"/>
      <c r="I29" s="19">
        <f>SUM(I14+I22+I27)</f>
        <v>3175.5</v>
      </c>
      <c r="J29" s="28"/>
      <c r="K29" s="46">
        <f>SUM(K14+K22+K27)</f>
        <v>2876.2599999999998</v>
      </c>
      <c r="L29" s="37"/>
      <c r="M29" s="19">
        <f>SUM(M14+M22+M27)</f>
        <v>1634.91</v>
      </c>
      <c r="N29" s="28"/>
      <c r="O29" s="46">
        <f>SUM(O14+O22+O27)</f>
        <v>5741.71</v>
      </c>
      <c r="P29" s="37"/>
      <c r="Q29" s="19">
        <f>SUM(Q14+Q22+Q27)</f>
        <v>2820.36</v>
      </c>
      <c r="R29" s="28"/>
      <c r="S29" s="46">
        <f>SUM(S14+S22+S27)</f>
        <v>10974.18</v>
      </c>
      <c r="T29" s="37"/>
      <c r="U29" s="19">
        <f>SUM(U14+U22+U27)</f>
        <v>7753.3099999999995</v>
      </c>
      <c r="V29" s="28"/>
      <c r="W29" s="46">
        <f>SUM(W14+W22+W27)</f>
        <v>8112.82</v>
      </c>
      <c r="X29" s="37"/>
      <c r="Y29" s="19">
        <f>SUM(Y14+Y22+Y27)</f>
        <v>6861.67</v>
      </c>
      <c r="Z29" s="61"/>
      <c r="AA29" s="17">
        <f>SUM(AA14+AA22+AA27)</f>
        <v>66678.39</v>
      </c>
    </row>
    <row r="30" spans="1:27"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7"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7" s="75" customFormat="1" x14ac:dyDescent="0.2">
      <c r="A32" s="70" t="s">
        <v>49</v>
      </c>
      <c r="B32" s="71">
        <v>2</v>
      </c>
      <c r="C32" s="71">
        <v>1010.79</v>
      </c>
      <c r="D32" s="66"/>
      <c r="E32" s="66"/>
      <c r="F32" s="71">
        <v>1</v>
      </c>
      <c r="G32" s="71">
        <v>171.14</v>
      </c>
      <c r="H32" s="66"/>
      <c r="I32" s="66"/>
      <c r="J32" s="71">
        <v>1</v>
      </c>
      <c r="K32" s="71">
        <v>802</v>
      </c>
      <c r="L32" s="66"/>
      <c r="M32" s="66"/>
      <c r="N32" s="71">
        <v>1</v>
      </c>
      <c r="O32" s="71">
        <v>340</v>
      </c>
      <c r="P32" s="66">
        <v>5</v>
      </c>
      <c r="Q32" s="66">
        <v>1573.65</v>
      </c>
      <c r="R32" s="71">
        <v>5</v>
      </c>
      <c r="S32" s="71">
        <v>1662.13</v>
      </c>
      <c r="T32" s="66">
        <v>4</v>
      </c>
      <c r="U32" s="66">
        <v>1281.68</v>
      </c>
      <c r="V32" s="71">
        <v>4</v>
      </c>
      <c r="W32" s="71">
        <v>1946.94</v>
      </c>
      <c r="X32" s="66">
        <v>1</v>
      </c>
      <c r="Y32" s="66">
        <v>503.19</v>
      </c>
      <c r="Z32" s="55">
        <f t="shared" ref="Z32:AA35" si="6">SUM(B32+D32+F32+H32+J32+L32+N32+P32+R32+T32+V32+X32)</f>
        <v>24</v>
      </c>
      <c r="AA32" s="74">
        <f t="shared" si="6"/>
        <v>9291.52</v>
      </c>
    </row>
    <row r="33" spans="1:31" s="76" customFormat="1" x14ac:dyDescent="0.2">
      <c r="A33" s="70" t="s">
        <v>70</v>
      </c>
      <c r="B33" s="71">
        <v>9</v>
      </c>
      <c r="C33" s="71">
        <v>1090.33</v>
      </c>
      <c r="D33" s="66"/>
      <c r="E33" s="66"/>
      <c r="F33" s="71">
        <v>11</v>
      </c>
      <c r="G33" s="71">
        <v>3137.97</v>
      </c>
      <c r="H33" s="66">
        <v>4</v>
      </c>
      <c r="I33" s="66">
        <v>748</v>
      </c>
      <c r="J33" s="71">
        <v>-2</v>
      </c>
      <c r="K33" s="71">
        <v>-368</v>
      </c>
      <c r="L33" s="66"/>
      <c r="M33" s="66"/>
      <c r="N33" s="71"/>
      <c r="O33" s="71"/>
      <c r="P33" s="66"/>
      <c r="Q33" s="66"/>
      <c r="R33" s="71">
        <v>6</v>
      </c>
      <c r="S33" s="71">
        <v>384.89</v>
      </c>
      <c r="T33" s="66">
        <v>5</v>
      </c>
      <c r="U33" s="66">
        <v>948.56</v>
      </c>
      <c r="V33" s="71">
        <v>2</v>
      </c>
      <c r="W33" s="71">
        <v>668.81</v>
      </c>
      <c r="X33" s="66"/>
      <c r="Y33" s="66"/>
      <c r="Z33" s="55">
        <f t="shared" si="6"/>
        <v>35</v>
      </c>
      <c r="AA33" s="74">
        <f t="shared" si="6"/>
        <v>6610.5599999999995</v>
      </c>
    </row>
    <row r="34" spans="1:31" s="76" customFormat="1" x14ac:dyDescent="0.2">
      <c r="A34" s="70" t="s">
        <v>61</v>
      </c>
      <c r="B34" s="71">
        <v>11</v>
      </c>
      <c r="C34" s="71">
        <v>1891.29</v>
      </c>
      <c r="D34" s="66">
        <v>5</v>
      </c>
      <c r="E34" s="66">
        <v>430.7</v>
      </c>
      <c r="F34" s="71">
        <v>3</v>
      </c>
      <c r="G34" s="71">
        <v>333.5</v>
      </c>
      <c r="H34" s="66"/>
      <c r="I34" s="66"/>
      <c r="J34" s="71"/>
      <c r="K34" s="71"/>
      <c r="L34" s="66"/>
      <c r="M34" s="66"/>
      <c r="N34" s="71"/>
      <c r="O34" s="71"/>
      <c r="P34" s="66"/>
      <c r="Q34" s="66"/>
      <c r="R34" s="71"/>
      <c r="S34" s="71"/>
      <c r="T34" s="66"/>
      <c r="U34" s="66"/>
      <c r="V34" s="71"/>
      <c r="W34" s="71"/>
      <c r="X34" s="66"/>
      <c r="Y34" s="66"/>
      <c r="Z34" s="55">
        <f t="shared" si="6"/>
        <v>19</v>
      </c>
      <c r="AA34" s="74">
        <f t="shared" si="6"/>
        <v>2655.49</v>
      </c>
    </row>
    <row r="35" spans="1:31"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31" s="9" customFormat="1" ht="12.75" customHeight="1" x14ac:dyDescent="0.2">
      <c r="A36" s="12" t="s">
        <v>65</v>
      </c>
      <c r="B36" s="90">
        <f t="shared" ref="B36:AA36" si="7">SUM(B32:B35)</f>
        <v>22</v>
      </c>
      <c r="C36" s="67">
        <f t="shared" si="7"/>
        <v>3992.41</v>
      </c>
      <c r="D36" s="91">
        <f t="shared" si="7"/>
        <v>5</v>
      </c>
      <c r="E36" s="68">
        <f t="shared" si="7"/>
        <v>430.7</v>
      </c>
      <c r="F36" s="90">
        <f t="shared" si="7"/>
        <v>15</v>
      </c>
      <c r="G36" s="67">
        <f t="shared" si="7"/>
        <v>3642.6099999999997</v>
      </c>
      <c r="H36" s="91">
        <f t="shared" si="7"/>
        <v>4</v>
      </c>
      <c r="I36" s="68">
        <f t="shared" si="7"/>
        <v>748</v>
      </c>
      <c r="J36" s="90">
        <f t="shared" si="7"/>
        <v>-1</v>
      </c>
      <c r="K36" s="67">
        <f t="shared" si="7"/>
        <v>434</v>
      </c>
      <c r="L36" s="91">
        <f t="shared" si="7"/>
        <v>0</v>
      </c>
      <c r="M36" s="68">
        <f t="shared" si="7"/>
        <v>0</v>
      </c>
      <c r="N36" s="90">
        <f t="shared" si="7"/>
        <v>1</v>
      </c>
      <c r="O36" s="67">
        <f t="shared" si="7"/>
        <v>340</v>
      </c>
      <c r="P36" s="91">
        <f t="shared" si="7"/>
        <v>5</v>
      </c>
      <c r="Q36" s="68">
        <f t="shared" si="7"/>
        <v>1573.65</v>
      </c>
      <c r="R36" s="90">
        <f t="shared" si="7"/>
        <v>11</v>
      </c>
      <c r="S36" s="67">
        <f t="shared" si="7"/>
        <v>2047.02</v>
      </c>
      <c r="T36" s="91">
        <f t="shared" si="7"/>
        <v>9</v>
      </c>
      <c r="U36" s="68">
        <f t="shared" si="7"/>
        <v>2230.2399999999998</v>
      </c>
      <c r="V36" s="90">
        <f t="shared" si="7"/>
        <v>6</v>
      </c>
      <c r="W36" s="67">
        <f t="shared" si="7"/>
        <v>2615.75</v>
      </c>
      <c r="X36" s="91">
        <f t="shared" si="7"/>
        <v>1</v>
      </c>
      <c r="Y36" s="68">
        <f t="shared" si="7"/>
        <v>503.19</v>
      </c>
      <c r="Z36" s="94">
        <f t="shared" si="7"/>
        <v>78</v>
      </c>
      <c r="AA36" s="69">
        <f t="shared" si="7"/>
        <v>18557.57</v>
      </c>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9"/>
    </row>
    <row r="40" spans="1:31" s="99" customFormat="1" ht="25.5" x14ac:dyDescent="0.2">
      <c r="A40" s="96" t="s">
        <v>72</v>
      </c>
      <c r="B40" s="97"/>
      <c r="C40" s="98">
        <f>C29-C5-C36</f>
        <v>175.02000000000044</v>
      </c>
      <c r="D40" s="97"/>
      <c r="E40" s="98">
        <f>E29-E5-E36</f>
        <v>3177.73</v>
      </c>
      <c r="F40" s="98"/>
      <c r="G40" s="98">
        <f>G29-G5-G36</f>
        <v>3521.2</v>
      </c>
      <c r="H40" s="97"/>
      <c r="I40" s="98">
        <f>I29-I5-I36</f>
        <v>-346.5</v>
      </c>
      <c r="J40" s="97"/>
      <c r="K40" s="98">
        <f>K29-K5-K36</f>
        <v>1671.2599999999998</v>
      </c>
      <c r="L40" s="97"/>
      <c r="M40" s="98">
        <f>M29-M5-M36</f>
        <v>1303.9100000000001</v>
      </c>
      <c r="N40" s="98"/>
      <c r="O40" s="98">
        <f>O29-O5-O36</f>
        <v>4694.71</v>
      </c>
      <c r="P40" s="97"/>
      <c r="Q40" s="98">
        <f>Q29-Q5-Q36</f>
        <v>730.71</v>
      </c>
      <c r="R40" s="97"/>
      <c r="S40" s="98">
        <f>S29-S5-S36</f>
        <v>7490.16</v>
      </c>
      <c r="T40" s="97"/>
      <c r="U40" s="98">
        <f>U29-U5-U36</f>
        <v>4553.07</v>
      </c>
      <c r="V40" s="97"/>
      <c r="W40" s="98">
        <f>W29-W5-W36</f>
        <v>4660.07</v>
      </c>
      <c r="X40" s="97"/>
      <c r="Y40" s="98">
        <f>Y29-Y5-Y36</f>
        <v>5701.4800000000005</v>
      </c>
      <c r="Z40" s="97"/>
      <c r="AA40" s="98">
        <f>AA29-AA5-AA36</f>
        <v>37332.82</v>
      </c>
      <c r="AB40" s="9"/>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9" t="s">
        <v>81</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497</v>
      </c>
      <c r="C3" s="24">
        <v>3512</v>
      </c>
      <c r="D3" s="37">
        <v>448</v>
      </c>
      <c r="E3" s="2">
        <v>2735</v>
      </c>
      <c r="F3" s="28">
        <v>310</v>
      </c>
      <c r="G3" s="24">
        <v>1435.5</v>
      </c>
      <c r="H3" s="37">
        <v>156</v>
      </c>
      <c r="I3" s="2">
        <v>865</v>
      </c>
      <c r="J3" s="28">
        <v>121</v>
      </c>
      <c r="K3" s="24">
        <v>646</v>
      </c>
      <c r="L3" s="37">
        <v>81</v>
      </c>
      <c r="M3" s="2">
        <v>405</v>
      </c>
      <c r="N3" s="28">
        <v>123</v>
      </c>
      <c r="O3" s="24">
        <v>674</v>
      </c>
      <c r="P3" s="37">
        <v>130</v>
      </c>
      <c r="Q3" s="2">
        <v>606</v>
      </c>
      <c r="R3" s="28">
        <v>198</v>
      </c>
      <c r="S3" s="24">
        <v>892.5</v>
      </c>
      <c r="T3" s="37">
        <v>240</v>
      </c>
      <c r="U3" s="2">
        <v>1130</v>
      </c>
      <c r="V3" s="28">
        <v>196</v>
      </c>
      <c r="W3" s="24">
        <v>881.5</v>
      </c>
      <c r="X3" s="37">
        <v>234</v>
      </c>
      <c r="Y3" s="2">
        <v>1123.5</v>
      </c>
      <c r="Z3" s="61">
        <f>B3+D3+F3+H3+J3+L3+N3+P3+R3+T3+V3+X3</f>
        <v>2734</v>
      </c>
      <c r="AA3" s="15">
        <f>C3+E3+G3+I3+K3+M3+O3+Q3+S3+U3+W3+Y3</f>
        <v>14906</v>
      </c>
    </row>
    <row r="4" spans="1:29" ht="12.75" customHeight="1" x14ac:dyDescent="0.2">
      <c r="A4" s="20" t="s">
        <v>41</v>
      </c>
      <c r="B4" s="29"/>
      <c r="C4" s="39">
        <v>678</v>
      </c>
      <c r="D4" s="36"/>
      <c r="E4" s="41">
        <v>639</v>
      </c>
      <c r="F4" s="29"/>
      <c r="G4" s="39">
        <v>455.5</v>
      </c>
      <c r="H4" s="36"/>
      <c r="I4" s="41">
        <v>227</v>
      </c>
      <c r="J4" s="29"/>
      <c r="K4" s="39">
        <v>178</v>
      </c>
      <c r="L4" s="36"/>
      <c r="M4" s="41">
        <v>120</v>
      </c>
      <c r="N4" s="29"/>
      <c r="O4" s="39">
        <v>305</v>
      </c>
      <c r="P4" s="36"/>
      <c r="Q4" s="41">
        <v>323</v>
      </c>
      <c r="R4" s="29"/>
      <c r="S4" s="39">
        <v>491.5</v>
      </c>
      <c r="T4" s="36"/>
      <c r="U4" s="41">
        <v>592</v>
      </c>
      <c r="V4" s="29"/>
      <c r="W4" s="39">
        <v>486.5</v>
      </c>
      <c r="X4" s="36"/>
      <c r="Y4" s="41">
        <v>576.5</v>
      </c>
      <c r="Z4" s="60"/>
      <c r="AA4" s="16">
        <f>C4+E4+G4+I4+K4+M4+O4+Q4+S4+U4+W4+Y4</f>
        <v>5072</v>
      </c>
    </row>
    <row r="5" spans="1:29" ht="12.75" customHeight="1" x14ac:dyDescent="0.2">
      <c r="A5" s="12" t="s">
        <v>15</v>
      </c>
      <c r="B5" s="28"/>
      <c r="C5" s="46">
        <f>SUM(C3:C4)</f>
        <v>4190</v>
      </c>
      <c r="D5" s="37"/>
      <c r="E5" s="19">
        <f>SUM(E3:E4)</f>
        <v>3374</v>
      </c>
      <c r="F5" s="28"/>
      <c r="G5" s="46">
        <f>SUM(G3:G4)</f>
        <v>1891</v>
      </c>
      <c r="H5" s="37"/>
      <c r="I5" s="19">
        <f>SUM(I3:I4)</f>
        <v>1092</v>
      </c>
      <c r="J5" s="28"/>
      <c r="K5" s="46">
        <f>SUM(K3:K4)</f>
        <v>824</v>
      </c>
      <c r="L5" s="37"/>
      <c r="M5" s="19">
        <f>SUM(M3:M4)</f>
        <v>525</v>
      </c>
      <c r="N5" s="28"/>
      <c r="O5" s="46">
        <f>SUM(O3:O4)</f>
        <v>979</v>
      </c>
      <c r="P5" s="37"/>
      <c r="Q5" s="19">
        <f>SUM(Q3:Q4)</f>
        <v>929</v>
      </c>
      <c r="R5" s="28"/>
      <c r="S5" s="46">
        <f>SUM(S3:S4)</f>
        <v>1384</v>
      </c>
      <c r="T5" s="37"/>
      <c r="U5" s="19">
        <f>SUM(U3:U4)</f>
        <v>1722</v>
      </c>
      <c r="V5" s="28"/>
      <c r="W5" s="46">
        <f>SUM(W3:W4)</f>
        <v>1368</v>
      </c>
      <c r="X5" s="37"/>
      <c r="Y5" s="19">
        <f>SUM(Y3:Y4)</f>
        <v>1700</v>
      </c>
      <c r="Z5" s="61"/>
      <c r="AA5" s="18">
        <f>SUM(AA3:AA4)</f>
        <v>19978</v>
      </c>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9" s="11" customFormat="1" ht="12.75" customHeight="1" x14ac:dyDescent="0.2">
      <c r="A7" s="20" t="s">
        <v>75</v>
      </c>
      <c r="B7" s="28"/>
      <c r="C7" s="116">
        <v>255246.75</v>
      </c>
      <c r="D7" s="37"/>
      <c r="E7" s="117">
        <v>200064.06</v>
      </c>
      <c r="F7" s="28"/>
      <c r="G7" s="116">
        <v>127697.01</v>
      </c>
      <c r="H7" s="37"/>
      <c r="I7" s="117">
        <v>54647.07</v>
      </c>
      <c r="J7" s="28"/>
      <c r="K7" s="116">
        <v>42093.51</v>
      </c>
      <c r="L7" s="37"/>
      <c r="M7" s="117">
        <v>22688.91</v>
      </c>
      <c r="N7" s="28"/>
      <c r="O7" s="116">
        <v>37030.74</v>
      </c>
      <c r="P7" s="37"/>
      <c r="Q7" s="117">
        <v>48799.39</v>
      </c>
      <c r="R7" s="28"/>
      <c r="S7" s="116">
        <v>66368.45</v>
      </c>
      <c r="T7" s="37"/>
      <c r="U7" s="117">
        <v>67408.83</v>
      </c>
      <c r="V7" s="28"/>
      <c r="W7" s="116">
        <v>65229.32</v>
      </c>
      <c r="X7" s="37"/>
      <c r="Y7" s="117">
        <v>86091.520000000004</v>
      </c>
      <c r="Z7" s="92"/>
      <c r="AA7" s="119">
        <f>C7+E7+G7+I7+K7+M7+O7+Q7+S7+U7+W7+Y7</f>
        <v>1073365.5599999998</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311</v>
      </c>
      <c r="C10" s="24">
        <v>13636.87</v>
      </c>
      <c r="D10" s="36">
        <v>274</v>
      </c>
      <c r="E10" s="2">
        <v>9647.61</v>
      </c>
      <c r="F10" s="29">
        <v>209</v>
      </c>
      <c r="G10" s="24">
        <v>7464.2</v>
      </c>
      <c r="H10" s="36">
        <v>93</v>
      </c>
      <c r="I10" s="2">
        <v>3379.01</v>
      </c>
      <c r="J10" s="29">
        <v>84</v>
      </c>
      <c r="K10" s="24">
        <v>2092.33</v>
      </c>
      <c r="L10" s="36">
        <v>45</v>
      </c>
      <c r="M10" s="2">
        <v>902.48</v>
      </c>
      <c r="N10" s="29">
        <v>62</v>
      </c>
      <c r="O10" s="24">
        <v>1396.62</v>
      </c>
      <c r="P10" s="36">
        <v>83</v>
      </c>
      <c r="Q10" s="2">
        <v>2493.06</v>
      </c>
      <c r="R10" s="29">
        <v>120</v>
      </c>
      <c r="S10" s="24">
        <v>2911.32</v>
      </c>
      <c r="T10" s="36">
        <v>156</v>
      </c>
      <c r="U10" s="36">
        <v>3770.12</v>
      </c>
      <c r="V10" s="29">
        <v>119</v>
      </c>
      <c r="W10" s="24">
        <v>3769.14</v>
      </c>
      <c r="X10" s="36">
        <v>133</v>
      </c>
      <c r="Y10" s="2">
        <v>5224.1099999999997</v>
      </c>
      <c r="Z10" s="61">
        <f t="shared" ref="Z10:AA13" si="0">B10+D10+F10+H10+J10+L10+N10+P10+R10+T10+V10+X10</f>
        <v>1689</v>
      </c>
      <c r="AA10" s="15">
        <f t="shared" si="0"/>
        <v>56686.87000000001</v>
      </c>
    </row>
    <row r="11" spans="1:29" ht="12.75" customHeight="1" x14ac:dyDescent="0.2">
      <c r="A11" s="11" t="s">
        <v>102</v>
      </c>
      <c r="B11" s="29">
        <v>57</v>
      </c>
      <c r="C11" s="24">
        <v>833.43</v>
      </c>
      <c r="D11" s="36">
        <v>33</v>
      </c>
      <c r="E11" s="2">
        <v>711.11</v>
      </c>
      <c r="F11" s="29">
        <v>10</v>
      </c>
      <c r="G11" s="24">
        <v>186.45</v>
      </c>
      <c r="H11" s="36">
        <v>2</v>
      </c>
      <c r="I11" s="2">
        <v>40.86</v>
      </c>
      <c r="J11" s="29">
        <v>1</v>
      </c>
      <c r="K11" s="24">
        <v>11.18</v>
      </c>
      <c r="L11" s="36"/>
      <c r="M11" s="2"/>
      <c r="N11" s="29">
        <v>1</v>
      </c>
      <c r="O11" s="24">
        <v>10.87</v>
      </c>
      <c r="P11" s="36">
        <v>4</v>
      </c>
      <c r="Q11" s="2">
        <v>38.009</v>
      </c>
      <c r="R11" s="29">
        <v>1</v>
      </c>
      <c r="S11" s="24">
        <v>17.39</v>
      </c>
      <c r="T11" s="36">
        <v>3</v>
      </c>
      <c r="U11" s="2">
        <v>53.61</v>
      </c>
      <c r="V11" s="29"/>
      <c r="W11" s="24"/>
      <c r="X11" s="36">
        <v>7</v>
      </c>
      <c r="Y11" s="2">
        <v>162.09</v>
      </c>
      <c r="Z11" s="61">
        <f t="shared" si="0"/>
        <v>119</v>
      </c>
      <c r="AA11" s="15">
        <f t="shared" si="0"/>
        <v>2064.9989999999998</v>
      </c>
    </row>
    <row r="12" spans="1:29" ht="12.75" customHeight="1" x14ac:dyDescent="0.2">
      <c r="A12" s="20" t="s">
        <v>95</v>
      </c>
      <c r="B12" s="29">
        <v>26</v>
      </c>
      <c r="C12" s="24">
        <v>1355.68</v>
      </c>
      <c r="D12" s="36">
        <v>18</v>
      </c>
      <c r="E12" s="2">
        <v>1252.1199999999999</v>
      </c>
      <c r="F12" s="29">
        <v>15</v>
      </c>
      <c r="G12" s="24">
        <v>643.6</v>
      </c>
      <c r="H12" s="36">
        <v>3</v>
      </c>
      <c r="I12" s="2">
        <v>138.99</v>
      </c>
      <c r="J12" s="29"/>
      <c r="K12" s="24"/>
      <c r="L12" s="36"/>
      <c r="M12" s="2"/>
      <c r="N12" s="29"/>
      <c r="O12" s="24"/>
      <c r="P12" s="36"/>
      <c r="Q12" s="2"/>
      <c r="R12" s="29"/>
      <c r="S12" s="24"/>
      <c r="T12" s="36">
        <v>1</v>
      </c>
      <c r="U12" s="2">
        <v>50</v>
      </c>
      <c r="V12" s="29">
        <v>1</v>
      </c>
      <c r="W12" s="24">
        <v>101</v>
      </c>
      <c r="X12" s="36">
        <v>1</v>
      </c>
      <c r="Y12" s="2">
        <v>21.99</v>
      </c>
      <c r="Z12" s="61">
        <f t="shared" si="0"/>
        <v>65</v>
      </c>
      <c r="AA12" s="15">
        <f t="shared" si="0"/>
        <v>3563.38</v>
      </c>
    </row>
    <row r="13" spans="1:29" s="10" customFormat="1" ht="12.75" customHeight="1" x14ac:dyDescent="0.2">
      <c r="A13" s="20" t="s">
        <v>96</v>
      </c>
      <c r="B13" s="39"/>
      <c r="C13" s="25"/>
      <c r="D13" s="41"/>
      <c r="E13" s="4"/>
      <c r="F13" s="39"/>
      <c r="G13" s="25"/>
      <c r="H13" s="41"/>
      <c r="I13" s="4"/>
      <c r="J13" s="39"/>
      <c r="K13" s="25"/>
      <c r="L13" s="41"/>
      <c r="M13" s="4"/>
      <c r="N13" s="39"/>
      <c r="O13" s="25"/>
      <c r="P13" s="41"/>
      <c r="Q13" s="4"/>
      <c r="R13" s="39"/>
      <c r="S13" s="25"/>
      <c r="T13" s="41"/>
      <c r="U13" s="4"/>
      <c r="V13" s="39"/>
      <c r="W13" s="25"/>
      <c r="X13" s="41"/>
      <c r="Y13" s="4"/>
      <c r="Z13" s="61">
        <f t="shared" si="0"/>
        <v>0</v>
      </c>
      <c r="AA13" s="15">
        <f t="shared" si="0"/>
        <v>0</v>
      </c>
    </row>
    <row r="14" spans="1:29" ht="12.75" customHeight="1" x14ac:dyDescent="0.2">
      <c r="A14" s="33" t="s">
        <v>20</v>
      </c>
      <c r="B14" s="28">
        <f t="shared" ref="B14:AA14" si="1">SUM(B10:B13)</f>
        <v>394</v>
      </c>
      <c r="C14" s="46">
        <f t="shared" si="1"/>
        <v>15825.980000000001</v>
      </c>
      <c r="D14" s="37">
        <f t="shared" si="1"/>
        <v>325</v>
      </c>
      <c r="E14" s="19">
        <f t="shared" si="1"/>
        <v>11610.84</v>
      </c>
      <c r="F14" s="28">
        <f t="shared" si="1"/>
        <v>234</v>
      </c>
      <c r="G14" s="46">
        <f t="shared" si="1"/>
        <v>8294.25</v>
      </c>
      <c r="H14" s="37">
        <f t="shared" si="1"/>
        <v>98</v>
      </c>
      <c r="I14" s="19">
        <f t="shared" si="1"/>
        <v>3558.8600000000006</v>
      </c>
      <c r="J14" s="28">
        <f t="shared" si="1"/>
        <v>85</v>
      </c>
      <c r="K14" s="46">
        <f t="shared" si="1"/>
        <v>2103.5099999999998</v>
      </c>
      <c r="L14" s="37">
        <f t="shared" si="1"/>
        <v>45</v>
      </c>
      <c r="M14" s="19">
        <f t="shared" si="1"/>
        <v>902.48</v>
      </c>
      <c r="N14" s="28">
        <f t="shared" si="1"/>
        <v>63</v>
      </c>
      <c r="O14" s="46">
        <f t="shared" si="1"/>
        <v>1407.4899999999998</v>
      </c>
      <c r="P14" s="37">
        <f t="shared" si="1"/>
        <v>87</v>
      </c>
      <c r="Q14" s="19">
        <f t="shared" si="1"/>
        <v>2531.069</v>
      </c>
      <c r="R14" s="28">
        <f t="shared" si="1"/>
        <v>121</v>
      </c>
      <c r="S14" s="46">
        <f t="shared" si="1"/>
        <v>2928.71</v>
      </c>
      <c r="T14" s="37">
        <f t="shared" si="1"/>
        <v>160</v>
      </c>
      <c r="U14" s="19">
        <f t="shared" si="1"/>
        <v>3873.73</v>
      </c>
      <c r="V14" s="28">
        <f t="shared" si="1"/>
        <v>120</v>
      </c>
      <c r="W14" s="46">
        <f t="shared" si="1"/>
        <v>3870.14</v>
      </c>
      <c r="X14" s="37">
        <f t="shared" si="1"/>
        <v>141</v>
      </c>
      <c r="Y14" s="19">
        <f t="shared" si="1"/>
        <v>5408.19</v>
      </c>
      <c r="Z14" s="93">
        <f t="shared" si="1"/>
        <v>1873</v>
      </c>
      <c r="AA14" s="35">
        <f t="shared" si="1"/>
        <v>62315.249000000003</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7" ht="12.75" customHeight="1" x14ac:dyDescent="0.2">
      <c r="A17" s="20" t="s">
        <v>52</v>
      </c>
      <c r="B17" s="28"/>
      <c r="C17" s="26"/>
      <c r="D17" s="37">
        <v>19</v>
      </c>
      <c r="E17" s="3">
        <v>1079.77</v>
      </c>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19</v>
      </c>
      <c r="AA17" s="15">
        <f t="shared" si="2"/>
        <v>1079.77</v>
      </c>
    </row>
    <row r="18" spans="1:27" ht="12.75" customHeight="1" x14ac:dyDescent="0.2">
      <c r="A18" s="20" t="s">
        <v>22</v>
      </c>
      <c r="B18" s="29"/>
      <c r="C18" s="24"/>
      <c r="D18" s="36"/>
      <c r="E18" s="2"/>
      <c r="F18" s="29"/>
      <c r="G18" s="24"/>
      <c r="H18" s="36"/>
      <c r="I18" s="2"/>
      <c r="J18" s="29"/>
      <c r="K18" s="24"/>
      <c r="L18" s="36"/>
      <c r="M18" s="2"/>
      <c r="N18" s="29"/>
      <c r="O18" s="24"/>
      <c r="P18" s="36"/>
      <c r="Q18" s="2"/>
      <c r="R18" s="29">
        <v>1</v>
      </c>
      <c r="S18" s="24">
        <v>478.32</v>
      </c>
      <c r="T18" s="36"/>
      <c r="U18" s="2"/>
      <c r="V18" s="29"/>
      <c r="W18" s="24"/>
      <c r="X18" s="36"/>
      <c r="Y18" s="2"/>
      <c r="Z18" s="61">
        <f t="shared" si="2"/>
        <v>1</v>
      </c>
      <c r="AA18" s="15">
        <f t="shared" si="2"/>
        <v>478.32</v>
      </c>
    </row>
    <row r="19" spans="1:27" ht="12.75" customHeight="1" x14ac:dyDescent="0.2">
      <c r="A19" s="20" t="s">
        <v>56</v>
      </c>
      <c r="B19" s="28">
        <v>5</v>
      </c>
      <c r="C19" s="26">
        <v>2007.96</v>
      </c>
      <c r="D19" s="37">
        <v>8</v>
      </c>
      <c r="E19" s="3">
        <v>3039.89</v>
      </c>
      <c r="F19" s="28">
        <v>2</v>
      </c>
      <c r="G19" s="26">
        <v>738.5</v>
      </c>
      <c r="H19" s="37">
        <v>2</v>
      </c>
      <c r="I19" s="3">
        <v>589.80999999999995</v>
      </c>
      <c r="J19" s="28">
        <v>5</v>
      </c>
      <c r="K19" s="26">
        <v>2219.92</v>
      </c>
      <c r="L19" s="37">
        <v>3</v>
      </c>
      <c r="M19" s="3">
        <v>1219.71</v>
      </c>
      <c r="N19" s="28">
        <v>7</v>
      </c>
      <c r="O19" s="26">
        <v>3084.02</v>
      </c>
      <c r="P19" s="37">
        <v>3</v>
      </c>
      <c r="Q19" s="3">
        <v>760.95</v>
      </c>
      <c r="R19" s="28">
        <v>9</v>
      </c>
      <c r="S19" s="26">
        <v>2751.8</v>
      </c>
      <c r="T19" s="37">
        <v>1</v>
      </c>
      <c r="U19" s="3">
        <v>279.8</v>
      </c>
      <c r="V19" s="28">
        <v>7</v>
      </c>
      <c r="W19" s="26">
        <v>3084.35</v>
      </c>
      <c r="X19" s="37">
        <v>5</v>
      </c>
      <c r="Y19" s="3">
        <v>1574.02</v>
      </c>
      <c r="Z19" s="61">
        <f t="shared" si="2"/>
        <v>57</v>
      </c>
      <c r="AA19" s="15">
        <f t="shared" si="2"/>
        <v>21350.73</v>
      </c>
    </row>
    <row r="20" spans="1:27" ht="12.75" customHeight="1" x14ac:dyDescent="0.2">
      <c r="A20" s="20" t="s">
        <v>23</v>
      </c>
      <c r="B20" s="28"/>
      <c r="C20" s="26"/>
      <c r="D20" s="37">
        <v>7</v>
      </c>
      <c r="E20" s="3">
        <v>2298.71</v>
      </c>
      <c r="F20" s="28">
        <v>1</v>
      </c>
      <c r="G20" s="26">
        <v>204.53</v>
      </c>
      <c r="H20" s="37">
        <v>1</v>
      </c>
      <c r="I20" s="3">
        <v>320.77999999999997</v>
      </c>
      <c r="J20" s="28">
        <v>4</v>
      </c>
      <c r="K20" s="26">
        <v>590.49</v>
      </c>
      <c r="L20" s="37">
        <v>2</v>
      </c>
      <c r="M20" s="3">
        <v>608.69000000000005</v>
      </c>
      <c r="N20" s="28">
        <v>2</v>
      </c>
      <c r="O20" s="26">
        <v>418.93</v>
      </c>
      <c r="P20" s="37">
        <v>7</v>
      </c>
      <c r="Q20" s="3">
        <v>2323.5</v>
      </c>
      <c r="R20" s="28">
        <v>7</v>
      </c>
      <c r="S20" s="26">
        <v>2252.29</v>
      </c>
      <c r="T20" s="37">
        <v>2</v>
      </c>
      <c r="U20" s="3">
        <v>765.95</v>
      </c>
      <c r="V20" s="28">
        <v>3</v>
      </c>
      <c r="W20" s="26">
        <v>823.46</v>
      </c>
      <c r="X20" s="37">
        <v>4</v>
      </c>
      <c r="Y20" s="2">
        <v>1547.71</v>
      </c>
      <c r="Z20" s="61">
        <f t="shared" si="2"/>
        <v>40</v>
      </c>
      <c r="AA20" s="15">
        <f t="shared" si="2"/>
        <v>12155.04</v>
      </c>
    </row>
    <row r="21" spans="1:27" ht="12.75" customHeight="1" x14ac:dyDescent="0.2">
      <c r="A21" s="20" t="s">
        <v>58</v>
      </c>
      <c r="B21" s="39"/>
      <c r="C21" s="25"/>
      <c r="D21" s="41"/>
      <c r="E21" s="4"/>
      <c r="F21" s="39">
        <v>1</v>
      </c>
      <c r="G21" s="25">
        <v>229</v>
      </c>
      <c r="H21" s="41"/>
      <c r="I21" s="4"/>
      <c r="J21" s="29"/>
      <c r="K21" s="24"/>
      <c r="L21" s="36"/>
      <c r="M21" s="2"/>
      <c r="N21" s="29">
        <v>1</v>
      </c>
      <c r="O21" s="24">
        <v>113</v>
      </c>
      <c r="P21" s="36"/>
      <c r="Q21" s="2"/>
      <c r="R21" s="29">
        <v>1</v>
      </c>
      <c r="S21" s="24">
        <v>113</v>
      </c>
      <c r="T21" s="36">
        <v>1</v>
      </c>
      <c r="U21" s="2">
        <v>417.79</v>
      </c>
      <c r="V21" s="29"/>
      <c r="W21" s="24"/>
      <c r="X21" s="36">
        <v>1</v>
      </c>
      <c r="Y21" s="2">
        <v>25</v>
      </c>
      <c r="Z21" s="61">
        <f t="shared" si="2"/>
        <v>5</v>
      </c>
      <c r="AA21" s="15">
        <f t="shared" si="2"/>
        <v>897.79</v>
      </c>
    </row>
    <row r="22" spans="1:27" ht="12.75" customHeight="1" x14ac:dyDescent="0.2">
      <c r="A22" s="12" t="s">
        <v>21</v>
      </c>
      <c r="B22" s="28">
        <f t="shared" ref="B22:AA22" si="3">SUM(B17:B21)</f>
        <v>5</v>
      </c>
      <c r="C22" s="46">
        <f t="shared" si="3"/>
        <v>2007.96</v>
      </c>
      <c r="D22" s="37">
        <f t="shared" si="3"/>
        <v>34</v>
      </c>
      <c r="E22" s="19">
        <f t="shared" si="3"/>
        <v>6418.37</v>
      </c>
      <c r="F22" s="28">
        <f t="shared" si="3"/>
        <v>4</v>
      </c>
      <c r="G22" s="46">
        <f t="shared" si="3"/>
        <v>1172.03</v>
      </c>
      <c r="H22" s="37">
        <f t="shared" si="3"/>
        <v>3</v>
      </c>
      <c r="I22" s="19">
        <f t="shared" si="3"/>
        <v>910.58999999999992</v>
      </c>
      <c r="J22" s="51">
        <f t="shared" si="3"/>
        <v>9</v>
      </c>
      <c r="K22" s="48">
        <f t="shared" si="3"/>
        <v>2810.41</v>
      </c>
      <c r="L22" s="50">
        <f t="shared" si="3"/>
        <v>5</v>
      </c>
      <c r="M22" s="49">
        <f t="shared" si="3"/>
        <v>1828.4</v>
      </c>
      <c r="N22" s="51">
        <f t="shared" si="3"/>
        <v>10</v>
      </c>
      <c r="O22" s="48">
        <f t="shared" si="3"/>
        <v>3615.95</v>
      </c>
      <c r="P22" s="50">
        <f t="shared" si="3"/>
        <v>10</v>
      </c>
      <c r="Q22" s="49">
        <f t="shared" si="3"/>
        <v>3084.45</v>
      </c>
      <c r="R22" s="51">
        <f t="shared" si="3"/>
        <v>18</v>
      </c>
      <c r="S22" s="48">
        <f t="shared" si="3"/>
        <v>5595.41</v>
      </c>
      <c r="T22" s="50">
        <f t="shared" si="3"/>
        <v>4</v>
      </c>
      <c r="U22" s="49">
        <f t="shared" si="3"/>
        <v>1463.54</v>
      </c>
      <c r="V22" s="51">
        <f t="shared" si="3"/>
        <v>10</v>
      </c>
      <c r="W22" s="48">
        <f t="shared" si="3"/>
        <v>3907.81</v>
      </c>
      <c r="X22" s="50">
        <f t="shared" si="3"/>
        <v>10</v>
      </c>
      <c r="Y22" s="49">
        <f t="shared" si="3"/>
        <v>3146.73</v>
      </c>
      <c r="Z22" s="93">
        <f t="shared" si="3"/>
        <v>122</v>
      </c>
      <c r="AA22" s="35">
        <f t="shared" si="3"/>
        <v>35961.65</v>
      </c>
    </row>
    <row r="23" spans="1:27"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7"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7" s="10" customFormat="1" ht="12.75" customHeight="1" x14ac:dyDescent="0.2">
      <c r="A25" s="20" t="s">
        <v>53</v>
      </c>
      <c r="B25" s="28">
        <v>98</v>
      </c>
      <c r="C25" s="26">
        <v>4997.47</v>
      </c>
      <c r="D25" s="37">
        <v>169</v>
      </c>
      <c r="E25" s="3">
        <v>7847.77</v>
      </c>
      <c r="F25" s="28">
        <v>108</v>
      </c>
      <c r="G25" s="26">
        <v>4686.67</v>
      </c>
      <c r="H25" s="37">
        <v>112</v>
      </c>
      <c r="I25" s="3">
        <v>4865.6000000000004</v>
      </c>
      <c r="J25" s="28">
        <v>37</v>
      </c>
      <c r="K25" s="26">
        <v>1544.85</v>
      </c>
      <c r="L25" s="37">
        <v>31</v>
      </c>
      <c r="M25" s="3">
        <v>1539.05</v>
      </c>
      <c r="N25" s="28">
        <v>56</v>
      </c>
      <c r="O25" s="27">
        <v>2233.7800000000002</v>
      </c>
      <c r="P25" s="37">
        <v>41</v>
      </c>
      <c r="Q25" s="43">
        <v>898.09</v>
      </c>
      <c r="R25" s="28">
        <v>107</v>
      </c>
      <c r="S25" s="27">
        <v>3902.54</v>
      </c>
      <c r="T25" s="37">
        <v>192</v>
      </c>
      <c r="U25" s="43">
        <v>3291.52</v>
      </c>
      <c r="V25" s="28">
        <v>39</v>
      </c>
      <c r="W25" s="27">
        <v>1704.6</v>
      </c>
      <c r="X25" s="37">
        <v>74</v>
      </c>
      <c r="Y25" s="43">
        <v>3035.17</v>
      </c>
      <c r="Z25" s="61">
        <f>B25+D25+F25+H25+J25+L25+N25+P25+R25+T25+V25+X25</f>
        <v>1064</v>
      </c>
      <c r="AA25" s="23">
        <f>C25+E25+G25+I25+K25+M25+O25+Q25+S25+U25+W25+Y25</f>
        <v>40547.109999999993</v>
      </c>
    </row>
    <row r="26" spans="1:27" ht="12.75" customHeight="1" x14ac:dyDescent="0.2">
      <c r="A26" s="20" t="s">
        <v>54</v>
      </c>
      <c r="B26" s="28">
        <v>774</v>
      </c>
      <c r="C26" s="26">
        <v>29456.47</v>
      </c>
      <c r="D26" s="37">
        <v>552</v>
      </c>
      <c r="E26" s="3">
        <v>31142.03</v>
      </c>
      <c r="F26" s="28">
        <v>582</v>
      </c>
      <c r="G26" s="26">
        <v>15600.21</v>
      </c>
      <c r="H26" s="37">
        <v>41</v>
      </c>
      <c r="I26" s="3">
        <v>1057.06</v>
      </c>
      <c r="J26" s="28">
        <v>12</v>
      </c>
      <c r="K26" s="26">
        <v>327.39999999999998</v>
      </c>
      <c r="L26" s="37">
        <v>48</v>
      </c>
      <c r="M26" s="3">
        <v>1159.19</v>
      </c>
      <c r="N26" s="28">
        <v>19</v>
      </c>
      <c r="O26" s="27">
        <v>647.83000000000004</v>
      </c>
      <c r="P26" s="37">
        <v>55</v>
      </c>
      <c r="Q26" s="43">
        <v>1686.79</v>
      </c>
      <c r="R26" s="28">
        <v>93</v>
      </c>
      <c r="S26" s="27">
        <v>2510.9299999999998</v>
      </c>
      <c r="T26" s="37">
        <v>49</v>
      </c>
      <c r="U26" s="43">
        <v>1100.43</v>
      </c>
      <c r="V26" s="28">
        <v>78</v>
      </c>
      <c r="W26" s="27">
        <v>1688.71</v>
      </c>
      <c r="X26" s="37">
        <v>101</v>
      </c>
      <c r="Y26" s="43">
        <v>18186.88</v>
      </c>
      <c r="Z26" s="61">
        <f>B26+D26+F26+H26+J26+L26+N26+P26+R26+T26+V26+X26</f>
        <v>2404</v>
      </c>
      <c r="AA26" s="23">
        <f>C26+E26+G26+I26+K26+M26+O26+Q26+S26+U26+W26+Y26</f>
        <v>104563.92999999998</v>
      </c>
    </row>
    <row r="27" spans="1:27" s="63" customFormat="1" ht="12.75" customHeight="1" x14ac:dyDescent="0.2">
      <c r="A27" s="56" t="s">
        <v>97</v>
      </c>
      <c r="B27" s="59">
        <f t="shared" ref="B27:Y27" si="4">B25+B26</f>
        <v>872</v>
      </c>
      <c r="C27" s="78">
        <f t="shared" si="4"/>
        <v>34453.94</v>
      </c>
      <c r="D27" s="79">
        <f t="shared" si="4"/>
        <v>721</v>
      </c>
      <c r="E27" s="80">
        <f t="shared" si="4"/>
        <v>38989.800000000003</v>
      </c>
      <c r="F27" s="59">
        <f t="shared" si="4"/>
        <v>690</v>
      </c>
      <c r="G27" s="78">
        <f t="shared" si="4"/>
        <v>20286.879999999997</v>
      </c>
      <c r="H27" s="79">
        <f t="shared" si="4"/>
        <v>153</v>
      </c>
      <c r="I27" s="80">
        <f t="shared" si="4"/>
        <v>5922.66</v>
      </c>
      <c r="J27" s="59">
        <f t="shared" si="4"/>
        <v>49</v>
      </c>
      <c r="K27" s="78">
        <f t="shared" si="4"/>
        <v>1872.25</v>
      </c>
      <c r="L27" s="79">
        <f t="shared" si="4"/>
        <v>79</v>
      </c>
      <c r="M27" s="80">
        <f t="shared" si="4"/>
        <v>2698.24</v>
      </c>
      <c r="N27" s="59">
        <f t="shared" si="4"/>
        <v>75</v>
      </c>
      <c r="O27" s="78">
        <f t="shared" si="4"/>
        <v>2881.61</v>
      </c>
      <c r="P27" s="79">
        <f t="shared" si="4"/>
        <v>96</v>
      </c>
      <c r="Q27" s="80">
        <f t="shared" si="4"/>
        <v>2584.88</v>
      </c>
      <c r="R27" s="59">
        <f t="shared" si="4"/>
        <v>200</v>
      </c>
      <c r="S27" s="78">
        <f t="shared" si="4"/>
        <v>6413.4699999999993</v>
      </c>
      <c r="T27" s="79">
        <f t="shared" si="4"/>
        <v>241</v>
      </c>
      <c r="U27" s="80">
        <f t="shared" si="4"/>
        <v>4391.95</v>
      </c>
      <c r="V27" s="59">
        <f t="shared" si="4"/>
        <v>117</v>
      </c>
      <c r="W27" s="78">
        <f t="shared" si="4"/>
        <v>3393.31</v>
      </c>
      <c r="X27" s="79">
        <f t="shared" si="4"/>
        <v>175</v>
      </c>
      <c r="Y27" s="80">
        <f t="shared" si="4"/>
        <v>21222.050000000003</v>
      </c>
      <c r="Z27" s="85">
        <f t="shared" ref="Z27:AA27" si="5">SUM(Z25:Z26)</f>
        <v>3468</v>
      </c>
      <c r="AA27" s="118">
        <f t="shared" si="5"/>
        <v>145111.03999999998</v>
      </c>
    </row>
    <row r="28" spans="1:27"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7" ht="12.75" customHeight="1" x14ac:dyDescent="0.2">
      <c r="A29" s="34" t="s">
        <v>19</v>
      </c>
      <c r="B29" s="28"/>
      <c r="C29" s="46">
        <f>SUM(C14+C22+C27)</f>
        <v>52287.880000000005</v>
      </c>
      <c r="D29" s="37"/>
      <c r="E29" s="19">
        <f>SUM(E14+E22+E27)</f>
        <v>57019.01</v>
      </c>
      <c r="F29" s="28"/>
      <c r="G29" s="46">
        <f>SUM(G14+G22+G27)</f>
        <v>29753.159999999996</v>
      </c>
      <c r="H29" s="37"/>
      <c r="I29" s="19">
        <f>SUM(I14+I22+I27)</f>
        <v>10392.11</v>
      </c>
      <c r="J29" s="28"/>
      <c r="K29" s="46">
        <f>SUM(K14+K22+K27)</f>
        <v>6786.17</v>
      </c>
      <c r="L29" s="37"/>
      <c r="M29" s="19">
        <f>SUM(M14+M22+M27)</f>
        <v>5429.12</v>
      </c>
      <c r="N29" s="28"/>
      <c r="O29" s="46">
        <f>SUM(O14+O22+O27)</f>
        <v>7905.0499999999993</v>
      </c>
      <c r="P29" s="37"/>
      <c r="Q29" s="19">
        <f>SUM(Q14+Q22+Q27)</f>
        <v>8200.3990000000013</v>
      </c>
      <c r="R29" s="28"/>
      <c r="S29" s="46">
        <f>SUM(S14+S22+S27)</f>
        <v>14937.589999999998</v>
      </c>
      <c r="T29" s="37"/>
      <c r="U29" s="19">
        <f>SUM(U14+U22+U27)</f>
        <v>9729.2200000000012</v>
      </c>
      <c r="V29" s="28"/>
      <c r="W29" s="46">
        <f>SUM(W14+W22+W27)</f>
        <v>11171.26</v>
      </c>
      <c r="X29" s="37"/>
      <c r="Y29" s="19">
        <f>SUM(Y14+Y22+Y27)</f>
        <v>29776.97</v>
      </c>
      <c r="Z29" s="61"/>
      <c r="AA29" s="17">
        <f>SUM(AA14+AA22+AA27)</f>
        <v>243387.93899999998</v>
      </c>
    </row>
    <row r="30" spans="1:27"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7"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7" s="75" customFormat="1" x14ac:dyDescent="0.2">
      <c r="A32" s="70" t="s">
        <v>49</v>
      </c>
      <c r="B32" s="71">
        <v>1</v>
      </c>
      <c r="C32" s="71">
        <v>609.47</v>
      </c>
      <c r="D32" s="66">
        <v>1</v>
      </c>
      <c r="E32" s="66">
        <v>108.7</v>
      </c>
      <c r="F32" s="71">
        <v>1</v>
      </c>
      <c r="G32" s="71">
        <v>106.41</v>
      </c>
      <c r="H32" s="66">
        <v>1</v>
      </c>
      <c r="I32" s="66">
        <v>69.77</v>
      </c>
      <c r="J32" s="71"/>
      <c r="K32" s="71"/>
      <c r="L32" s="66"/>
      <c r="M32" s="66"/>
      <c r="N32" s="71"/>
      <c r="O32" s="71"/>
      <c r="P32" s="66"/>
      <c r="Q32" s="66"/>
      <c r="R32" s="71"/>
      <c r="S32" s="71"/>
      <c r="T32" s="66">
        <v>2</v>
      </c>
      <c r="U32" s="66">
        <v>191.19</v>
      </c>
      <c r="V32" s="71"/>
      <c r="W32" s="71"/>
      <c r="X32" s="66">
        <v>1</v>
      </c>
      <c r="Y32" s="66">
        <v>154.85</v>
      </c>
      <c r="Z32" s="55">
        <f t="shared" ref="Z32:AA35" si="6">SUM(B32+D32+F32+H32+J32+L32+N32+P32+R32+T32+V32+X32)</f>
        <v>7</v>
      </c>
      <c r="AA32" s="74">
        <f t="shared" si="6"/>
        <v>1240.3899999999999</v>
      </c>
    </row>
    <row r="33" spans="1:31" s="76" customFormat="1" x14ac:dyDescent="0.2">
      <c r="A33" s="70" t="s">
        <v>70</v>
      </c>
      <c r="B33" s="71"/>
      <c r="C33" s="71"/>
      <c r="D33" s="66">
        <v>2</v>
      </c>
      <c r="E33" s="66">
        <v>277.07</v>
      </c>
      <c r="F33" s="71">
        <v>4</v>
      </c>
      <c r="G33" s="71">
        <v>343.78</v>
      </c>
      <c r="H33" s="66"/>
      <c r="I33" s="66"/>
      <c r="J33" s="71"/>
      <c r="K33" s="71"/>
      <c r="L33" s="66"/>
      <c r="M33" s="66"/>
      <c r="N33" s="71"/>
      <c r="O33" s="71"/>
      <c r="P33" s="66">
        <v>1</v>
      </c>
      <c r="Q33" s="66">
        <v>175.75</v>
      </c>
      <c r="R33" s="71">
        <v>2</v>
      </c>
      <c r="S33" s="71">
        <v>59.5</v>
      </c>
      <c r="T33" s="66">
        <v>1</v>
      </c>
      <c r="U33" s="66">
        <v>182.3</v>
      </c>
      <c r="V33" s="71">
        <v>3</v>
      </c>
      <c r="W33" s="71">
        <v>414.03</v>
      </c>
      <c r="X33" s="66">
        <v>0</v>
      </c>
      <c r="Y33" s="66">
        <v>29.6</v>
      </c>
      <c r="Z33" s="55">
        <f t="shared" si="6"/>
        <v>13</v>
      </c>
      <c r="AA33" s="74">
        <f t="shared" si="6"/>
        <v>1482.0299999999997</v>
      </c>
    </row>
    <row r="34" spans="1:31" s="76" customFormat="1" x14ac:dyDescent="0.2">
      <c r="A34" s="70" t="s">
        <v>61</v>
      </c>
      <c r="B34" s="71">
        <v>29</v>
      </c>
      <c r="C34" s="71">
        <v>4892.2299999999996</v>
      </c>
      <c r="D34" s="66">
        <v>32</v>
      </c>
      <c r="E34" s="66">
        <v>3136.7</v>
      </c>
      <c r="F34" s="71">
        <v>24</v>
      </c>
      <c r="G34" s="71">
        <v>2721.79</v>
      </c>
      <c r="H34" s="66"/>
      <c r="I34" s="66"/>
      <c r="J34" s="71"/>
      <c r="K34" s="71"/>
      <c r="L34" s="66"/>
      <c r="M34" s="66"/>
      <c r="N34" s="71"/>
      <c r="O34" s="71"/>
      <c r="P34" s="66"/>
      <c r="Q34" s="66"/>
      <c r="R34" s="71"/>
      <c r="S34" s="71"/>
      <c r="T34" s="66"/>
      <c r="U34" s="66"/>
      <c r="V34" s="71"/>
      <c r="W34" s="71"/>
      <c r="X34" s="66"/>
      <c r="Y34" s="66"/>
      <c r="Z34" s="55">
        <f t="shared" si="6"/>
        <v>85</v>
      </c>
      <c r="AA34" s="74">
        <f t="shared" si="6"/>
        <v>10750.72</v>
      </c>
    </row>
    <row r="35" spans="1:31"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31" s="9" customFormat="1" ht="12.75" customHeight="1" x14ac:dyDescent="0.2">
      <c r="A36" s="12" t="s">
        <v>65</v>
      </c>
      <c r="B36" s="90">
        <f t="shared" ref="B36:AA36" si="7">SUM(B32:B35)</f>
        <v>30</v>
      </c>
      <c r="C36" s="67">
        <f t="shared" si="7"/>
        <v>5501.7</v>
      </c>
      <c r="D36" s="91">
        <f t="shared" si="7"/>
        <v>35</v>
      </c>
      <c r="E36" s="68">
        <f t="shared" si="7"/>
        <v>3522.47</v>
      </c>
      <c r="F36" s="90">
        <f t="shared" si="7"/>
        <v>29</v>
      </c>
      <c r="G36" s="67">
        <f t="shared" si="7"/>
        <v>3171.98</v>
      </c>
      <c r="H36" s="91">
        <f t="shared" si="7"/>
        <v>1</v>
      </c>
      <c r="I36" s="68">
        <f t="shared" si="7"/>
        <v>69.77</v>
      </c>
      <c r="J36" s="90">
        <f t="shared" si="7"/>
        <v>0</v>
      </c>
      <c r="K36" s="67">
        <f t="shared" si="7"/>
        <v>0</v>
      </c>
      <c r="L36" s="91">
        <f t="shared" si="7"/>
        <v>0</v>
      </c>
      <c r="M36" s="68">
        <f t="shared" si="7"/>
        <v>0</v>
      </c>
      <c r="N36" s="90">
        <f t="shared" si="7"/>
        <v>0</v>
      </c>
      <c r="O36" s="67">
        <f t="shared" si="7"/>
        <v>0</v>
      </c>
      <c r="P36" s="91">
        <f t="shared" si="7"/>
        <v>1</v>
      </c>
      <c r="Q36" s="68">
        <f t="shared" si="7"/>
        <v>175.75</v>
      </c>
      <c r="R36" s="90">
        <f t="shared" si="7"/>
        <v>2</v>
      </c>
      <c r="S36" s="67">
        <f t="shared" si="7"/>
        <v>59.5</v>
      </c>
      <c r="T36" s="91">
        <f t="shared" si="7"/>
        <v>3</v>
      </c>
      <c r="U36" s="68">
        <f t="shared" si="7"/>
        <v>373.49</v>
      </c>
      <c r="V36" s="90">
        <f t="shared" si="7"/>
        <v>3</v>
      </c>
      <c r="W36" s="67">
        <f t="shared" si="7"/>
        <v>414.03</v>
      </c>
      <c r="X36" s="91">
        <f t="shared" si="7"/>
        <v>1</v>
      </c>
      <c r="Y36" s="68">
        <f t="shared" si="7"/>
        <v>184.45</v>
      </c>
      <c r="Z36" s="94">
        <f t="shared" si="7"/>
        <v>105</v>
      </c>
      <c r="AA36" s="69">
        <f t="shared" si="7"/>
        <v>13473.14</v>
      </c>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9"/>
    </row>
    <row r="40" spans="1:31" s="99" customFormat="1" ht="25.5" x14ac:dyDescent="0.2">
      <c r="A40" s="96" t="s">
        <v>72</v>
      </c>
      <c r="B40" s="97"/>
      <c r="C40" s="98">
        <f>C29-C5-C36</f>
        <v>42596.180000000008</v>
      </c>
      <c r="D40" s="97"/>
      <c r="E40" s="98">
        <f>E29-E5-E36</f>
        <v>50122.54</v>
      </c>
      <c r="F40" s="98"/>
      <c r="G40" s="98">
        <f>G29-G5-G36</f>
        <v>24690.179999999997</v>
      </c>
      <c r="H40" s="97"/>
      <c r="I40" s="98">
        <f>I29-I5-I36</f>
        <v>9230.34</v>
      </c>
      <c r="J40" s="97"/>
      <c r="K40" s="98">
        <f>K29-K5-K36</f>
        <v>5962.17</v>
      </c>
      <c r="L40" s="97"/>
      <c r="M40" s="98">
        <f>M29-M5-M36</f>
        <v>4904.12</v>
      </c>
      <c r="N40" s="98"/>
      <c r="O40" s="98">
        <f>O29-O5-O36</f>
        <v>6926.0499999999993</v>
      </c>
      <c r="P40" s="97"/>
      <c r="Q40" s="98">
        <f>Q29-Q5-Q36</f>
        <v>7095.6490000000013</v>
      </c>
      <c r="R40" s="97"/>
      <c r="S40" s="98">
        <f>S29-S5-S36</f>
        <v>13494.089999999998</v>
      </c>
      <c r="T40" s="97"/>
      <c r="U40" s="98">
        <f>U29-U5-U36</f>
        <v>7633.7300000000014</v>
      </c>
      <c r="V40" s="97"/>
      <c r="W40" s="98">
        <f>W29-W5-W36</f>
        <v>9389.23</v>
      </c>
      <c r="X40" s="97"/>
      <c r="Y40" s="98">
        <f>Y29-Y5-Y36</f>
        <v>27892.52</v>
      </c>
      <c r="Z40" s="97"/>
      <c r="AA40" s="98">
        <f>AA29-AA5-AA36</f>
        <v>209936.799</v>
      </c>
      <c r="AB40" s="9"/>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9" t="s">
        <v>80</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262</v>
      </c>
      <c r="C3" s="24">
        <v>1354.5</v>
      </c>
      <c r="D3" s="37">
        <v>311</v>
      </c>
      <c r="E3" s="2">
        <v>1642</v>
      </c>
      <c r="F3" s="28">
        <v>321</v>
      </c>
      <c r="G3" s="24">
        <v>1719.5</v>
      </c>
      <c r="H3" s="37">
        <v>315</v>
      </c>
      <c r="I3" s="2">
        <v>2022</v>
      </c>
      <c r="J3" s="28">
        <v>272</v>
      </c>
      <c r="K3" s="24">
        <v>1622.5</v>
      </c>
      <c r="L3" s="37">
        <v>184</v>
      </c>
      <c r="M3" s="2">
        <v>1071</v>
      </c>
      <c r="N3" s="28">
        <v>368</v>
      </c>
      <c r="O3" s="24">
        <v>1937</v>
      </c>
      <c r="P3" s="37">
        <v>253</v>
      </c>
      <c r="Q3" s="2">
        <v>1490.5</v>
      </c>
      <c r="R3" s="28">
        <v>382</v>
      </c>
      <c r="S3" s="24">
        <v>2111</v>
      </c>
      <c r="T3" s="37">
        <v>402</v>
      </c>
      <c r="U3" s="2">
        <v>1839.5</v>
      </c>
      <c r="V3" s="28">
        <v>298</v>
      </c>
      <c r="W3" s="24">
        <v>1441</v>
      </c>
      <c r="X3" s="37">
        <v>254</v>
      </c>
      <c r="Y3" s="2">
        <v>1509.5</v>
      </c>
      <c r="Z3" s="61">
        <f>B3+D3+F3+H3+J3+L3+N3+P3+R3+T3+V3+X3</f>
        <v>3622</v>
      </c>
      <c r="AA3" s="15">
        <f>C3+E3+G3+I3+K3+M3+O3+Q3+S3+U3+W3+Y3</f>
        <v>19760</v>
      </c>
    </row>
    <row r="4" spans="1:29" ht="12.75" customHeight="1" x14ac:dyDescent="0.2">
      <c r="A4" s="20" t="s">
        <v>41</v>
      </c>
      <c r="B4" s="29"/>
      <c r="C4" s="39">
        <v>380.5</v>
      </c>
      <c r="D4" s="36"/>
      <c r="E4" s="41">
        <v>450</v>
      </c>
      <c r="F4" s="29"/>
      <c r="G4" s="39">
        <v>467.5</v>
      </c>
      <c r="H4" s="36"/>
      <c r="I4" s="41">
        <v>447</v>
      </c>
      <c r="J4" s="29"/>
      <c r="K4" s="39">
        <v>396.5</v>
      </c>
      <c r="L4" s="36"/>
      <c r="M4" s="41">
        <v>268</v>
      </c>
      <c r="N4" s="29"/>
      <c r="O4" s="39">
        <v>907</v>
      </c>
      <c r="P4" s="36"/>
      <c r="Q4" s="41">
        <v>621.5</v>
      </c>
      <c r="R4" s="29"/>
      <c r="S4" s="39">
        <v>934</v>
      </c>
      <c r="T4" s="36"/>
      <c r="U4" s="41">
        <v>994.5</v>
      </c>
      <c r="V4" s="29"/>
      <c r="W4" s="39">
        <v>738</v>
      </c>
      <c r="X4" s="36"/>
      <c r="Y4" s="41">
        <v>623.5</v>
      </c>
      <c r="Z4" s="60"/>
      <c r="AA4" s="16">
        <f>C4+E4+G4+I4+K4+M4+O4+Q4+S4+U4+W4+Y4</f>
        <v>7228</v>
      </c>
    </row>
    <row r="5" spans="1:29" ht="12.75" customHeight="1" x14ac:dyDescent="0.2">
      <c r="A5" s="12" t="s">
        <v>15</v>
      </c>
      <c r="B5" s="28"/>
      <c r="C5" s="46">
        <f>SUM(C3:C4)</f>
        <v>1735</v>
      </c>
      <c r="D5" s="37"/>
      <c r="E5" s="19">
        <f>SUM(E3:E4)</f>
        <v>2092</v>
      </c>
      <c r="F5" s="28"/>
      <c r="G5" s="46">
        <f>SUM(G3:G4)</f>
        <v>2187</v>
      </c>
      <c r="H5" s="37"/>
      <c r="I5" s="19">
        <f>SUM(I3:I4)</f>
        <v>2469</v>
      </c>
      <c r="J5" s="28"/>
      <c r="K5" s="46">
        <f>SUM(K3:K4)</f>
        <v>2019</v>
      </c>
      <c r="L5" s="37"/>
      <c r="M5" s="19">
        <f>SUM(M3:M4)</f>
        <v>1339</v>
      </c>
      <c r="N5" s="28"/>
      <c r="O5" s="46">
        <f>SUM(O3:O4)</f>
        <v>2844</v>
      </c>
      <c r="P5" s="37"/>
      <c r="Q5" s="19">
        <f>SUM(Q3:Q4)</f>
        <v>2112</v>
      </c>
      <c r="R5" s="28"/>
      <c r="S5" s="46">
        <f>SUM(S3:S4)</f>
        <v>3045</v>
      </c>
      <c r="T5" s="37"/>
      <c r="U5" s="19">
        <f>SUM(U3:U4)</f>
        <v>2834</v>
      </c>
      <c r="V5" s="28"/>
      <c r="W5" s="46">
        <f>SUM(W3:W4)</f>
        <v>2179</v>
      </c>
      <c r="X5" s="37"/>
      <c r="Y5" s="19">
        <f>SUM(Y3:Y4)</f>
        <v>2133</v>
      </c>
      <c r="Z5" s="61"/>
      <c r="AA5" s="18">
        <f>SUM(AA3:AA4)</f>
        <v>26988</v>
      </c>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9" s="11" customFormat="1" ht="12.75" customHeight="1" x14ac:dyDescent="0.2">
      <c r="A7" s="20" t="s">
        <v>75</v>
      </c>
      <c r="B7" s="28"/>
      <c r="C7" s="116">
        <v>85335.95</v>
      </c>
      <c r="D7" s="37"/>
      <c r="E7" s="117">
        <v>97294.31</v>
      </c>
      <c r="F7" s="28"/>
      <c r="G7" s="116">
        <v>97896.67</v>
      </c>
      <c r="H7" s="37"/>
      <c r="I7" s="117">
        <v>87676.64</v>
      </c>
      <c r="J7" s="28"/>
      <c r="K7" s="116">
        <v>74831.240000000005</v>
      </c>
      <c r="L7" s="37"/>
      <c r="M7" s="117">
        <v>46318.79</v>
      </c>
      <c r="N7" s="28"/>
      <c r="O7" s="116">
        <v>120630.51</v>
      </c>
      <c r="P7" s="37"/>
      <c r="Q7" s="117">
        <v>87754.28</v>
      </c>
      <c r="R7" s="28"/>
      <c r="S7" s="116">
        <v>112065.32</v>
      </c>
      <c r="T7" s="37"/>
      <c r="U7" s="117">
        <v>118336.83</v>
      </c>
      <c r="V7" s="28"/>
      <c r="W7" s="116">
        <v>96880.82</v>
      </c>
      <c r="X7" s="37"/>
      <c r="Y7" s="117">
        <v>87675.49</v>
      </c>
      <c r="Z7" s="92"/>
      <c r="AA7" s="119">
        <f>C7+E7+G7+I7+K7+M7+O7+Q7+S7+U7+W7+Y7</f>
        <v>1112696.8499999999</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152</v>
      </c>
      <c r="C10" s="24">
        <v>4049.61</v>
      </c>
      <c r="D10" s="36">
        <v>164</v>
      </c>
      <c r="E10" s="2">
        <v>4252.76</v>
      </c>
      <c r="F10" s="29">
        <v>178</v>
      </c>
      <c r="G10" s="24">
        <v>4410.17</v>
      </c>
      <c r="H10" s="36">
        <v>159</v>
      </c>
      <c r="I10" s="2">
        <v>3699.13</v>
      </c>
      <c r="J10" s="29">
        <v>156</v>
      </c>
      <c r="K10" s="24">
        <v>3195.5</v>
      </c>
      <c r="L10" s="36">
        <v>98</v>
      </c>
      <c r="M10" s="2">
        <v>1563.74</v>
      </c>
      <c r="N10" s="29">
        <v>199</v>
      </c>
      <c r="O10" s="24">
        <v>4371.28</v>
      </c>
      <c r="P10" s="36">
        <v>120</v>
      </c>
      <c r="Q10" s="2">
        <v>3534.63</v>
      </c>
      <c r="R10" s="29">
        <v>197</v>
      </c>
      <c r="S10" s="24">
        <v>5246.65</v>
      </c>
      <c r="T10" s="36">
        <v>243</v>
      </c>
      <c r="U10" s="2">
        <v>6253.26</v>
      </c>
      <c r="V10" s="29">
        <v>167</v>
      </c>
      <c r="W10" s="24">
        <v>5978.66</v>
      </c>
      <c r="X10" s="36">
        <v>137</v>
      </c>
      <c r="Y10" s="2">
        <v>5259.48</v>
      </c>
      <c r="Z10" s="61">
        <f t="shared" ref="Z10:AA13" si="0">B10+D10+F10+H10+J10+L10+N10+P10+R10+T10+V10+X10</f>
        <v>1970</v>
      </c>
      <c r="AA10" s="15">
        <f t="shared" si="0"/>
        <v>51814.869999999995</v>
      </c>
    </row>
    <row r="11" spans="1:29" ht="12.75" customHeight="1" x14ac:dyDescent="0.2">
      <c r="A11" s="11" t="s">
        <v>102</v>
      </c>
      <c r="B11" s="29"/>
      <c r="C11" s="24"/>
      <c r="D11" s="36">
        <v>1</v>
      </c>
      <c r="E11" s="2">
        <v>9.02</v>
      </c>
      <c r="F11" s="29">
        <v>2</v>
      </c>
      <c r="G11" s="24">
        <v>6.56</v>
      </c>
      <c r="H11" s="36">
        <v>1</v>
      </c>
      <c r="I11" s="2">
        <v>33.92</v>
      </c>
      <c r="J11" s="29"/>
      <c r="K11" s="24"/>
      <c r="L11" s="36"/>
      <c r="M11" s="2"/>
      <c r="N11" s="29">
        <v>1</v>
      </c>
      <c r="O11" s="24">
        <v>42.73</v>
      </c>
      <c r="P11" s="36">
        <v>3</v>
      </c>
      <c r="Q11" s="2">
        <v>40.64</v>
      </c>
      <c r="R11" s="29">
        <v>2</v>
      </c>
      <c r="S11" s="24">
        <v>41.15</v>
      </c>
      <c r="T11" s="36">
        <v>3</v>
      </c>
      <c r="U11" s="2">
        <v>12.44</v>
      </c>
      <c r="V11" s="29"/>
      <c r="W11" s="24"/>
      <c r="X11" s="36">
        <v>2</v>
      </c>
      <c r="Y11" s="2">
        <v>22.75</v>
      </c>
      <c r="Z11" s="61">
        <f t="shared" si="0"/>
        <v>15</v>
      </c>
      <c r="AA11" s="15">
        <f t="shared" si="0"/>
        <v>209.21</v>
      </c>
    </row>
    <row r="12" spans="1:29" ht="12.75" customHeight="1" x14ac:dyDescent="0.2">
      <c r="A12" s="20" t="s">
        <v>95</v>
      </c>
      <c r="B12" s="29">
        <v>12</v>
      </c>
      <c r="C12" s="24">
        <v>1444.99</v>
      </c>
      <c r="D12" s="36">
        <v>28</v>
      </c>
      <c r="E12" s="2">
        <v>1709.98</v>
      </c>
      <c r="F12" s="29">
        <v>30</v>
      </c>
      <c r="G12" s="24">
        <v>2342.39</v>
      </c>
      <c r="H12" s="36">
        <v>7</v>
      </c>
      <c r="I12" s="2">
        <v>337</v>
      </c>
      <c r="J12" s="29">
        <v>12</v>
      </c>
      <c r="K12" s="24">
        <v>838</v>
      </c>
      <c r="L12" s="36">
        <v>-2</v>
      </c>
      <c r="M12" s="2">
        <v>144</v>
      </c>
      <c r="N12" s="29">
        <v>5</v>
      </c>
      <c r="O12" s="29">
        <v>888.94</v>
      </c>
      <c r="P12" s="36">
        <v>11</v>
      </c>
      <c r="Q12" s="2">
        <v>1122.02</v>
      </c>
      <c r="R12" s="29">
        <v>8</v>
      </c>
      <c r="S12" s="24">
        <v>599.03</v>
      </c>
      <c r="T12" s="36">
        <v>6</v>
      </c>
      <c r="U12" s="2">
        <v>520.03</v>
      </c>
      <c r="V12" s="29">
        <v>8</v>
      </c>
      <c r="W12" s="24">
        <v>727.66</v>
      </c>
      <c r="X12" s="36">
        <v>6</v>
      </c>
      <c r="Y12" s="2">
        <v>477.99</v>
      </c>
      <c r="Z12" s="61">
        <f t="shared" si="0"/>
        <v>131</v>
      </c>
      <c r="AA12" s="15">
        <f t="shared" si="0"/>
        <v>11152.030000000002</v>
      </c>
    </row>
    <row r="13" spans="1:29" s="10" customFormat="1" ht="12.75" customHeight="1" x14ac:dyDescent="0.2">
      <c r="A13" s="20" t="s">
        <v>96</v>
      </c>
      <c r="B13" s="39"/>
      <c r="C13" s="25"/>
      <c r="D13" s="41"/>
      <c r="E13" s="4"/>
      <c r="F13" s="39">
        <v>1</v>
      </c>
      <c r="G13" s="25">
        <v>165</v>
      </c>
      <c r="H13" s="41"/>
      <c r="I13" s="4"/>
      <c r="J13" s="39"/>
      <c r="K13" s="25"/>
      <c r="L13" s="41"/>
      <c r="M13" s="4"/>
      <c r="N13" s="39"/>
      <c r="O13" s="25"/>
      <c r="P13" s="41"/>
      <c r="Q13" s="4"/>
      <c r="R13" s="39"/>
      <c r="S13" s="25"/>
      <c r="T13" s="41"/>
      <c r="U13" s="4"/>
      <c r="V13" s="39"/>
      <c r="W13" s="25"/>
      <c r="X13" s="41"/>
      <c r="Y13" s="4"/>
      <c r="Z13" s="61">
        <f t="shared" si="0"/>
        <v>1</v>
      </c>
      <c r="AA13" s="15">
        <f t="shared" si="0"/>
        <v>165</v>
      </c>
    </row>
    <row r="14" spans="1:29" ht="12.75" customHeight="1" x14ac:dyDescent="0.2">
      <c r="A14" s="33" t="s">
        <v>20</v>
      </c>
      <c r="B14" s="28">
        <f t="shared" ref="B14:AA14" si="1">SUM(B10:B13)</f>
        <v>164</v>
      </c>
      <c r="C14" s="46">
        <f t="shared" si="1"/>
        <v>5494.6</v>
      </c>
      <c r="D14" s="37">
        <f t="shared" si="1"/>
        <v>193</v>
      </c>
      <c r="E14" s="19">
        <f t="shared" si="1"/>
        <v>5971.76</v>
      </c>
      <c r="F14" s="28">
        <f t="shared" si="1"/>
        <v>211</v>
      </c>
      <c r="G14" s="46">
        <f t="shared" si="1"/>
        <v>6924.1200000000008</v>
      </c>
      <c r="H14" s="37">
        <f t="shared" si="1"/>
        <v>167</v>
      </c>
      <c r="I14" s="19">
        <f t="shared" si="1"/>
        <v>4070.05</v>
      </c>
      <c r="J14" s="28">
        <f t="shared" si="1"/>
        <v>168</v>
      </c>
      <c r="K14" s="46">
        <f t="shared" si="1"/>
        <v>4033.5</v>
      </c>
      <c r="L14" s="37">
        <f t="shared" si="1"/>
        <v>96</v>
      </c>
      <c r="M14" s="19">
        <f t="shared" si="1"/>
        <v>1707.74</v>
      </c>
      <c r="N14" s="28">
        <f t="shared" si="1"/>
        <v>205</v>
      </c>
      <c r="O14" s="46">
        <f t="shared" si="1"/>
        <v>5302.9499999999989</v>
      </c>
      <c r="P14" s="37">
        <f t="shared" si="1"/>
        <v>134</v>
      </c>
      <c r="Q14" s="19">
        <f t="shared" si="1"/>
        <v>4697.29</v>
      </c>
      <c r="R14" s="28">
        <f t="shared" si="1"/>
        <v>207</v>
      </c>
      <c r="S14" s="46">
        <f t="shared" si="1"/>
        <v>5886.829999999999</v>
      </c>
      <c r="T14" s="37">
        <f t="shared" si="1"/>
        <v>252</v>
      </c>
      <c r="U14" s="19">
        <f t="shared" si="1"/>
        <v>6785.73</v>
      </c>
      <c r="V14" s="28">
        <f t="shared" si="1"/>
        <v>175</v>
      </c>
      <c r="W14" s="46">
        <f t="shared" si="1"/>
        <v>6706.32</v>
      </c>
      <c r="X14" s="37">
        <f t="shared" si="1"/>
        <v>145</v>
      </c>
      <c r="Y14" s="19">
        <f t="shared" si="1"/>
        <v>5760.2199999999993</v>
      </c>
      <c r="Z14" s="93">
        <f t="shared" si="1"/>
        <v>2117</v>
      </c>
      <c r="AA14" s="35">
        <f t="shared" si="1"/>
        <v>63341.11</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7"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7" ht="12.75" customHeight="1" x14ac:dyDescent="0.2">
      <c r="A18" s="20" t="s">
        <v>22</v>
      </c>
      <c r="B18" s="29"/>
      <c r="C18" s="24"/>
      <c r="D18" s="36"/>
      <c r="E18" s="2"/>
      <c r="F18" s="29"/>
      <c r="G18" s="24"/>
      <c r="H18" s="36"/>
      <c r="I18" s="2"/>
      <c r="J18" s="29">
        <v>1</v>
      </c>
      <c r="K18" s="24">
        <v>149.62</v>
      </c>
      <c r="L18" s="36"/>
      <c r="M18" s="2"/>
      <c r="N18" s="29">
        <v>2</v>
      </c>
      <c r="O18" s="24">
        <v>336.06</v>
      </c>
      <c r="P18" s="36"/>
      <c r="Q18" s="2"/>
      <c r="R18" s="29">
        <v>5</v>
      </c>
      <c r="S18" s="24">
        <v>797.7</v>
      </c>
      <c r="T18" s="36">
        <v>1</v>
      </c>
      <c r="U18" s="2">
        <v>351.3</v>
      </c>
      <c r="V18" s="29"/>
      <c r="W18" s="24"/>
      <c r="X18" s="36"/>
      <c r="Y18" s="2"/>
      <c r="Z18" s="61">
        <f t="shared" si="2"/>
        <v>9</v>
      </c>
      <c r="AA18" s="15">
        <f t="shared" si="2"/>
        <v>1634.68</v>
      </c>
    </row>
    <row r="19" spans="1:27" ht="12.75" customHeight="1" x14ac:dyDescent="0.2">
      <c r="A19" s="20" t="s">
        <v>56</v>
      </c>
      <c r="B19" s="28">
        <v>12</v>
      </c>
      <c r="C19" s="26">
        <v>4282.79</v>
      </c>
      <c r="D19" s="37">
        <v>9</v>
      </c>
      <c r="E19" s="3">
        <v>3487.39</v>
      </c>
      <c r="F19" s="28">
        <v>6</v>
      </c>
      <c r="G19" s="26">
        <v>1684.45</v>
      </c>
      <c r="H19" s="37">
        <v>4</v>
      </c>
      <c r="I19" s="3">
        <v>1687.49</v>
      </c>
      <c r="J19" s="28">
        <v>9</v>
      </c>
      <c r="K19" s="26">
        <v>2725.73</v>
      </c>
      <c r="L19" s="37">
        <v>5</v>
      </c>
      <c r="M19" s="3">
        <v>1736.13</v>
      </c>
      <c r="N19" s="28">
        <v>10</v>
      </c>
      <c r="O19" s="26">
        <v>3172.24</v>
      </c>
      <c r="P19" s="37">
        <v>4</v>
      </c>
      <c r="Q19" s="3">
        <v>1715.51</v>
      </c>
      <c r="R19" s="28">
        <v>11</v>
      </c>
      <c r="S19" s="26">
        <v>4546.05</v>
      </c>
      <c r="T19" s="37">
        <v>7</v>
      </c>
      <c r="U19" s="3">
        <v>2701.3</v>
      </c>
      <c r="V19" s="28">
        <v>8</v>
      </c>
      <c r="W19" s="26">
        <v>2893.45</v>
      </c>
      <c r="X19" s="37">
        <v>6</v>
      </c>
      <c r="Y19" s="3">
        <v>2588.4899999999998</v>
      </c>
      <c r="Z19" s="61">
        <f t="shared" si="2"/>
        <v>91</v>
      </c>
      <c r="AA19" s="15">
        <f t="shared" si="2"/>
        <v>33221.019999999997</v>
      </c>
    </row>
    <row r="20" spans="1:27" ht="12.75" customHeight="1" x14ac:dyDescent="0.2">
      <c r="A20" s="20" t="s">
        <v>23</v>
      </c>
      <c r="B20" s="28">
        <v>1</v>
      </c>
      <c r="C20" s="26">
        <v>245.2</v>
      </c>
      <c r="D20" s="37"/>
      <c r="E20" s="3"/>
      <c r="F20" s="28">
        <v>2</v>
      </c>
      <c r="G20" s="26">
        <v>591.51</v>
      </c>
      <c r="H20" s="37">
        <v>4</v>
      </c>
      <c r="I20" s="3">
        <v>909.42</v>
      </c>
      <c r="J20" s="28"/>
      <c r="K20" s="26"/>
      <c r="L20" s="37">
        <v>2</v>
      </c>
      <c r="M20" s="3">
        <v>363.66</v>
      </c>
      <c r="N20" s="28">
        <v>4</v>
      </c>
      <c r="O20" s="26">
        <v>721.57</v>
      </c>
      <c r="P20" s="37"/>
      <c r="Q20" s="3"/>
      <c r="R20" s="28"/>
      <c r="S20" s="26"/>
      <c r="T20" s="37">
        <v>1</v>
      </c>
      <c r="U20" s="3">
        <v>103.3</v>
      </c>
      <c r="V20" s="28">
        <v>1</v>
      </c>
      <c r="W20" s="26">
        <v>502.9</v>
      </c>
      <c r="X20" s="37">
        <v>1</v>
      </c>
      <c r="Y20" s="3">
        <v>138.1</v>
      </c>
      <c r="Z20" s="61">
        <f t="shared" si="2"/>
        <v>16</v>
      </c>
      <c r="AA20" s="15">
        <f t="shared" si="2"/>
        <v>3575.6600000000003</v>
      </c>
    </row>
    <row r="21" spans="1:27" ht="12.75" customHeight="1" x14ac:dyDescent="0.2">
      <c r="A21" s="20" t="s">
        <v>58</v>
      </c>
      <c r="B21" s="39"/>
      <c r="C21" s="25"/>
      <c r="D21" s="41"/>
      <c r="E21" s="4"/>
      <c r="F21" s="39"/>
      <c r="G21" s="25"/>
      <c r="H21" s="41">
        <v>3</v>
      </c>
      <c r="I21" s="4">
        <v>390</v>
      </c>
      <c r="J21" s="29"/>
      <c r="K21" s="24"/>
      <c r="L21" s="36"/>
      <c r="M21" s="2"/>
      <c r="N21" s="29"/>
      <c r="O21" s="24"/>
      <c r="P21" s="36">
        <v>5</v>
      </c>
      <c r="Q21" s="2">
        <v>1164.26</v>
      </c>
      <c r="R21" s="29"/>
      <c r="S21" s="24"/>
      <c r="T21" s="36"/>
      <c r="U21" s="2"/>
      <c r="V21" s="29">
        <v>1</v>
      </c>
      <c r="W21" s="24">
        <v>39</v>
      </c>
      <c r="X21" s="36"/>
      <c r="Y21" s="2"/>
      <c r="Z21" s="61">
        <f t="shared" si="2"/>
        <v>9</v>
      </c>
      <c r="AA21" s="15">
        <f t="shared" si="2"/>
        <v>1593.26</v>
      </c>
    </row>
    <row r="22" spans="1:27" ht="12.75" customHeight="1" x14ac:dyDescent="0.2">
      <c r="A22" s="12" t="s">
        <v>21</v>
      </c>
      <c r="B22" s="28">
        <f t="shared" ref="B22:AA22" si="3">SUM(B17:B21)</f>
        <v>13</v>
      </c>
      <c r="C22" s="46">
        <f t="shared" si="3"/>
        <v>4527.99</v>
      </c>
      <c r="D22" s="37">
        <f t="shared" si="3"/>
        <v>9</v>
      </c>
      <c r="E22" s="19">
        <f t="shared" si="3"/>
        <v>3487.39</v>
      </c>
      <c r="F22" s="28">
        <f t="shared" si="3"/>
        <v>8</v>
      </c>
      <c r="G22" s="46">
        <f t="shared" si="3"/>
        <v>2275.96</v>
      </c>
      <c r="H22" s="37">
        <f t="shared" si="3"/>
        <v>11</v>
      </c>
      <c r="I22" s="19">
        <f t="shared" si="3"/>
        <v>2986.91</v>
      </c>
      <c r="J22" s="51">
        <f t="shared" si="3"/>
        <v>10</v>
      </c>
      <c r="K22" s="48">
        <f t="shared" si="3"/>
        <v>2875.35</v>
      </c>
      <c r="L22" s="50">
        <f t="shared" si="3"/>
        <v>7</v>
      </c>
      <c r="M22" s="49">
        <f t="shared" si="3"/>
        <v>2099.79</v>
      </c>
      <c r="N22" s="51">
        <f t="shared" si="3"/>
        <v>16</v>
      </c>
      <c r="O22" s="48">
        <f t="shared" si="3"/>
        <v>4229.87</v>
      </c>
      <c r="P22" s="50">
        <f t="shared" si="3"/>
        <v>9</v>
      </c>
      <c r="Q22" s="49">
        <f t="shared" si="3"/>
        <v>2879.77</v>
      </c>
      <c r="R22" s="51">
        <f t="shared" si="3"/>
        <v>16</v>
      </c>
      <c r="S22" s="48">
        <f t="shared" si="3"/>
        <v>5343.75</v>
      </c>
      <c r="T22" s="50">
        <f t="shared" si="3"/>
        <v>9</v>
      </c>
      <c r="U22" s="49">
        <f t="shared" si="3"/>
        <v>3155.9000000000005</v>
      </c>
      <c r="V22" s="51">
        <f t="shared" si="3"/>
        <v>10</v>
      </c>
      <c r="W22" s="48">
        <f t="shared" si="3"/>
        <v>3435.35</v>
      </c>
      <c r="X22" s="50">
        <f t="shared" si="3"/>
        <v>7</v>
      </c>
      <c r="Y22" s="49">
        <f t="shared" si="3"/>
        <v>2726.5899999999997</v>
      </c>
      <c r="Z22" s="93">
        <f t="shared" si="3"/>
        <v>125</v>
      </c>
      <c r="AA22" s="35">
        <f t="shared" si="3"/>
        <v>40024.620000000003</v>
      </c>
    </row>
    <row r="23" spans="1:27"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7"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7" s="10" customFormat="1" ht="12.75" customHeight="1" x14ac:dyDescent="0.2">
      <c r="A25" s="20" t="s">
        <v>53</v>
      </c>
      <c r="B25" s="28">
        <v>36</v>
      </c>
      <c r="C25" s="26">
        <v>1882.31</v>
      </c>
      <c r="D25" s="37">
        <v>51</v>
      </c>
      <c r="E25" s="3">
        <v>2334.91</v>
      </c>
      <c r="F25" s="28">
        <v>84</v>
      </c>
      <c r="G25" s="26">
        <v>3408.05</v>
      </c>
      <c r="H25" s="37">
        <v>183</v>
      </c>
      <c r="I25" s="3">
        <v>5455.25</v>
      </c>
      <c r="J25" s="28">
        <v>146</v>
      </c>
      <c r="K25" s="26">
        <v>2729.92</v>
      </c>
      <c r="L25" s="37">
        <v>82</v>
      </c>
      <c r="M25" s="3">
        <v>3033</v>
      </c>
      <c r="N25" s="28">
        <v>205</v>
      </c>
      <c r="O25" s="27">
        <v>6404.2</v>
      </c>
      <c r="P25" s="37">
        <v>132</v>
      </c>
      <c r="Q25" s="43">
        <v>2768.19</v>
      </c>
      <c r="R25" s="28">
        <v>146</v>
      </c>
      <c r="S25" s="27">
        <v>6133.71</v>
      </c>
      <c r="T25" s="37">
        <v>285</v>
      </c>
      <c r="U25" s="43">
        <v>10076.11</v>
      </c>
      <c r="V25" s="28">
        <v>76</v>
      </c>
      <c r="W25" s="27">
        <v>2815.25</v>
      </c>
      <c r="X25" s="37">
        <v>92</v>
      </c>
      <c r="Y25" s="43">
        <v>5304.22</v>
      </c>
      <c r="Z25" s="61">
        <f>B25+D25+F25+H25+J25+L25+N25+P25+R25+T25+V25+X25</f>
        <v>1518</v>
      </c>
      <c r="AA25" s="23">
        <f>C25+E25+G25+I25+K25+M25+O25+Q25+S25+U25+W25+Y25</f>
        <v>52345.120000000003</v>
      </c>
    </row>
    <row r="26" spans="1:27" ht="12.75" customHeight="1" x14ac:dyDescent="0.2">
      <c r="A26" s="20" t="s">
        <v>54</v>
      </c>
      <c r="B26" s="28">
        <v>48</v>
      </c>
      <c r="C26" s="26">
        <v>3464.14</v>
      </c>
      <c r="D26" s="37">
        <v>58</v>
      </c>
      <c r="E26" s="3">
        <v>3372.49</v>
      </c>
      <c r="F26" s="28">
        <v>71</v>
      </c>
      <c r="G26" s="26">
        <v>2406.58</v>
      </c>
      <c r="H26" s="37">
        <v>107</v>
      </c>
      <c r="I26" s="3">
        <v>3172.43</v>
      </c>
      <c r="J26" s="28">
        <v>30</v>
      </c>
      <c r="K26" s="26">
        <v>818.17</v>
      </c>
      <c r="L26" s="37">
        <v>17</v>
      </c>
      <c r="M26" s="3">
        <v>607.67999999999995</v>
      </c>
      <c r="N26" s="28">
        <v>52</v>
      </c>
      <c r="O26" s="27">
        <v>779.12</v>
      </c>
      <c r="P26" s="37">
        <v>38</v>
      </c>
      <c r="Q26" s="43">
        <v>1044.71</v>
      </c>
      <c r="R26" s="28">
        <v>117</v>
      </c>
      <c r="S26" s="27">
        <v>1837.12</v>
      </c>
      <c r="T26" s="37">
        <v>217</v>
      </c>
      <c r="U26" s="43">
        <v>2325.12</v>
      </c>
      <c r="V26" s="28">
        <v>169</v>
      </c>
      <c r="W26" s="27">
        <v>2715.92</v>
      </c>
      <c r="X26" s="37">
        <v>139</v>
      </c>
      <c r="Y26" s="43">
        <v>10021.17</v>
      </c>
      <c r="Z26" s="61">
        <f>B26+D26+F26+H26+J26+L26+N26+P26+R26+T26+V26+X26</f>
        <v>1063</v>
      </c>
      <c r="AA26" s="23">
        <f>C26+E26+G26+I26+K26+M26+O26+Q26+S26+U26+W26+Y26</f>
        <v>32564.649999999994</v>
      </c>
    </row>
    <row r="27" spans="1:27" s="63" customFormat="1" ht="12.75" customHeight="1" x14ac:dyDescent="0.2">
      <c r="A27" s="56" t="s">
        <v>97</v>
      </c>
      <c r="B27" s="59">
        <f t="shared" ref="B27:Y27" si="4">B25+B26</f>
        <v>84</v>
      </c>
      <c r="C27" s="78">
        <f t="shared" si="4"/>
        <v>5346.45</v>
      </c>
      <c r="D27" s="79">
        <f t="shared" si="4"/>
        <v>109</v>
      </c>
      <c r="E27" s="80">
        <f t="shared" si="4"/>
        <v>5707.4</v>
      </c>
      <c r="F27" s="59">
        <f t="shared" si="4"/>
        <v>155</v>
      </c>
      <c r="G27" s="78">
        <f t="shared" si="4"/>
        <v>5814.63</v>
      </c>
      <c r="H27" s="79">
        <f t="shared" si="4"/>
        <v>290</v>
      </c>
      <c r="I27" s="80">
        <f t="shared" si="4"/>
        <v>8627.68</v>
      </c>
      <c r="J27" s="59">
        <f t="shared" si="4"/>
        <v>176</v>
      </c>
      <c r="K27" s="78">
        <f t="shared" si="4"/>
        <v>3548.09</v>
      </c>
      <c r="L27" s="79">
        <f t="shared" si="4"/>
        <v>99</v>
      </c>
      <c r="M27" s="80">
        <f t="shared" si="4"/>
        <v>3640.68</v>
      </c>
      <c r="N27" s="59">
        <f t="shared" si="4"/>
        <v>257</v>
      </c>
      <c r="O27" s="78">
        <f t="shared" si="4"/>
        <v>7183.32</v>
      </c>
      <c r="P27" s="79">
        <f t="shared" si="4"/>
        <v>170</v>
      </c>
      <c r="Q27" s="80">
        <f t="shared" si="4"/>
        <v>3812.9</v>
      </c>
      <c r="R27" s="59">
        <f t="shared" si="4"/>
        <v>263</v>
      </c>
      <c r="S27" s="78">
        <f t="shared" si="4"/>
        <v>7970.83</v>
      </c>
      <c r="T27" s="79">
        <f t="shared" si="4"/>
        <v>502</v>
      </c>
      <c r="U27" s="80">
        <f t="shared" si="4"/>
        <v>12401.23</v>
      </c>
      <c r="V27" s="59">
        <f t="shared" si="4"/>
        <v>245</v>
      </c>
      <c r="W27" s="78">
        <f t="shared" si="4"/>
        <v>5531.17</v>
      </c>
      <c r="X27" s="79">
        <f t="shared" si="4"/>
        <v>231</v>
      </c>
      <c r="Y27" s="80">
        <f t="shared" si="4"/>
        <v>15325.39</v>
      </c>
      <c r="Z27" s="85">
        <f t="shared" ref="Z27:AA27" si="5">SUM(Z25:Z26)</f>
        <v>2581</v>
      </c>
      <c r="AA27" s="118">
        <f t="shared" si="5"/>
        <v>84909.76999999999</v>
      </c>
    </row>
    <row r="28" spans="1:27"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7" ht="12.75" customHeight="1" x14ac:dyDescent="0.2">
      <c r="A29" s="34" t="s">
        <v>19</v>
      </c>
      <c r="B29" s="28"/>
      <c r="C29" s="46">
        <f>SUM(C14+C22+C27)</f>
        <v>15369.04</v>
      </c>
      <c r="D29" s="37"/>
      <c r="E29" s="19">
        <f>SUM(E14+E22+E27)</f>
        <v>15166.55</v>
      </c>
      <c r="F29" s="28"/>
      <c r="G29" s="46">
        <f>SUM(G14+G22+G27)</f>
        <v>15014.710000000003</v>
      </c>
      <c r="H29" s="37"/>
      <c r="I29" s="19">
        <f>SUM(I14+I22+I27)</f>
        <v>15684.64</v>
      </c>
      <c r="J29" s="28"/>
      <c r="K29" s="46">
        <f>SUM(K14+K22+K27)</f>
        <v>10456.94</v>
      </c>
      <c r="L29" s="37"/>
      <c r="M29" s="19">
        <f>SUM(M14+M22+M27)</f>
        <v>7448.2099999999991</v>
      </c>
      <c r="N29" s="28"/>
      <c r="O29" s="46">
        <f>SUM(O14+O22+O27)</f>
        <v>16716.14</v>
      </c>
      <c r="P29" s="37"/>
      <c r="Q29" s="19">
        <f>SUM(Q14+Q22+Q27)</f>
        <v>11389.96</v>
      </c>
      <c r="R29" s="28"/>
      <c r="S29" s="46">
        <f>SUM(S14+S22+S27)</f>
        <v>19201.409999999996</v>
      </c>
      <c r="T29" s="37"/>
      <c r="U29" s="19">
        <f>SUM(U14+U22+U27)</f>
        <v>22342.86</v>
      </c>
      <c r="V29" s="28"/>
      <c r="W29" s="46">
        <f>SUM(W14+W22+W27)</f>
        <v>15672.84</v>
      </c>
      <c r="X29" s="37"/>
      <c r="Y29" s="19">
        <f>SUM(Y14+Y22+Y27)</f>
        <v>23812.199999999997</v>
      </c>
      <c r="Z29" s="61"/>
      <c r="AA29" s="17">
        <f>SUM(AA14+AA22+AA27)</f>
        <v>188275.5</v>
      </c>
    </row>
    <row r="30" spans="1:27"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7"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7" s="75" customFormat="1" x14ac:dyDescent="0.2">
      <c r="A32" s="70" t="s">
        <v>49</v>
      </c>
      <c r="B32" s="71">
        <v>2</v>
      </c>
      <c r="C32" s="71">
        <v>479.49</v>
      </c>
      <c r="D32" s="66"/>
      <c r="E32" s="66"/>
      <c r="F32" s="71"/>
      <c r="G32" s="71"/>
      <c r="H32" s="66">
        <v>1</v>
      </c>
      <c r="I32" s="66">
        <v>497.94</v>
      </c>
      <c r="J32" s="71">
        <v>1</v>
      </c>
      <c r="K32" s="71">
        <v>181</v>
      </c>
      <c r="L32" s="66"/>
      <c r="M32" s="66"/>
      <c r="N32" s="71">
        <v>2</v>
      </c>
      <c r="O32" s="71">
        <v>480.2</v>
      </c>
      <c r="P32" s="66">
        <v>1</v>
      </c>
      <c r="Q32" s="66">
        <v>144.09</v>
      </c>
      <c r="R32" s="71">
        <v>4</v>
      </c>
      <c r="S32" s="71">
        <v>531.41</v>
      </c>
      <c r="T32" s="66">
        <v>1</v>
      </c>
      <c r="U32" s="66">
        <v>120.25</v>
      </c>
      <c r="V32" s="71">
        <v>2</v>
      </c>
      <c r="W32" s="71">
        <v>462.81</v>
      </c>
      <c r="X32" s="66">
        <v>2</v>
      </c>
      <c r="Y32" s="66">
        <v>502.85</v>
      </c>
      <c r="Z32" s="55">
        <f t="shared" ref="Z32:AA35" si="6">SUM(B32+D32+F32+H32+J32+L32+N32+P32+R32+T32+V32+X32)</f>
        <v>16</v>
      </c>
      <c r="AA32" s="74">
        <f t="shared" si="6"/>
        <v>3400.04</v>
      </c>
    </row>
    <row r="33" spans="1:31" s="76" customFormat="1" x14ac:dyDescent="0.2">
      <c r="A33" s="70" t="s">
        <v>70</v>
      </c>
      <c r="B33" s="71">
        <v>7</v>
      </c>
      <c r="C33" s="71">
        <v>333.12</v>
      </c>
      <c r="D33" s="66">
        <v>3</v>
      </c>
      <c r="E33" s="66">
        <v>132.69999999999999</v>
      </c>
      <c r="F33" s="71">
        <v>3</v>
      </c>
      <c r="G33" s="71">
        <v>341.83</v>
      </c>
      <c r="H33" s="66">
        <v>5</v>
      </c>
      <c r="I33" s="66">
        <v>1271.77</v>
      </c>
      <c r="J33" s="71">
        <v>1</v>
      </c>
      <c r="K33" s="71">
        <v>306.29000000000002</v>
      </c>
      <c r="L33" s="66">
        <v>2</v>
      </c>
      <c r="M33" s="66">
        <v>132.80000000000001</v>
      </c>
      <c r="N33" s="71">
        <v>7</v>
      </c>
      <c r="O33" s="71">
        <v>2839.87</v>
      </c>
      <c r="P33" s="66">
        <v>2</v>
      </c>
      <c r="Q33" s="66">
        <v>171.64</v>
      </c>
      <c r="R33" s="71">
        <v>8</v>
      </c>
      <c r="S33" s="71">
        <v>554.44000000000005</v>
      </c>
      <c r="T33" s="66">
        <v>1</v>
      </c>
      <c r="U33" s="66">
        <v>168.07</v>
      </c>
      <c r="V33" s="71">
        <v>5</v>
      </c>
      <c r="W33" s="71">
        <v>764.1</v>
      </c>
      <c r="X33" s="66">
        <v>1</v>
      </c>
      <c r="Y33" s="66">
        <v>122.85</v>
      </c>
      <c r="Z33" s="55">
        <f t="shared" si="6"/>
        <v>45</v>
      </c>
      <c r="AA33" s="74">
        <f t="shared" si="6"/>
        <v>7139.4800000000014</v>
      </c>
    </row>
    <row r="34" spans="1:31" s="76" customFormat="1" x14ac:dyDescent="0.2">
      <c r="A34" s="70" t="s">
        <v>61</v>
      </c>
      <c r="B34" s="71">
        <v>13</v>
      </c>
      <c r="C34" s="71">
        <v>1282.3399999999999</v>
      </c>
      <c r="D34" s="66">
        <v>16</v>
      </c>
      <c r="E34" s="66">
        <v>1798.78</v>
      </c>
      <c r="F34" s="71">
        <v>8</v>
      </c>
      <c r="G34" s="71">
        <v>690.2</v>
      </c>
      <c r="H34" s="66"/>
      <c r="I34" s="66"/>
      <c r="J34" s="71"/>
      <c r="K34" s="71"/>
      <c r="L34" s="66"/>
      <c r="M34" s="66"/>
      <c r="N34" s="71"/>
      <c r="O34" s="71"/>
      <c r="P34" s="66"/>
      <c r="Q34" s="66"/>
      <c r="R34" s="71"/>
      <c r="S34" s="71"/>
      <c r="T34" s="66"/>
      <c r="U34" s="66"/>
      <c r="V34" s="71"/>
      <c r="W34" s="71"/>
      <c r="X34" s="66"/>
      <c r="Y34" s="66"/>
      <c r="Z34" s="55">
        <f t="shared" si="6"/>
        <v>37</v>
      </c>
      <c r="AA34" s="74">
        <f t="shared" si="6"/>
        <v>3771.3199999999997</v>
      </c>
    </row>
    <row r="35" spans="1:31"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31" s="9" customFormat="1" ht="12.75" customHeight="1" x14ac:dyDescent="0.2">
      <c r="A36" s="12" t="s">
        <v>65</v>
      </c>
      <c r="B36" s="90">
        <f t="shared" ref="B36:AA36" si="7">SUM(B32:B35)</f>
        <v>22</v>
      </c>
      <c r="C36" s="67">
        <f t="shared" si="7"/>
        <v>2094.9499999999998</v>
      </c>
      <c r="D36" s="91">
        <f t="shared" si="7"/>
        <v>19</v>
      </c>
      <c r="E36" s="68">
        <f t="shared" si="7"/>
        <v>1931.48</v>
      </c>
      <c r="F36" s="90">
        <f t="shared" si="7"/>
        <v>11</v>
      </c>
      <c r="G36" s="67">
        <f t="shared" si="7"/>
        <v>1032.03</v>
      </c>
      <c r="H36" s="91">
        <f t="shared" si="7"/>
        <v>6</v>
      </c>
      <c r="I36" s="68">
        <f t="shared" si="7"/>
        <v>1769.71</v>
      </c>
      <c r="J36" s="90">
        <f t="shared" si="7"/>
        <v>2</v>
      </c>
      <c r="K36" s="67">
        <f t="shared" si="7"/>
        <v>487.29</v>
      </c>
      <c r="L36" s="91">
        <f t="shared" si="7"/>
        <v>2</v>
      </c>
      <c r="M36" s="68">
        <f t="shared" si="7"/>
        <v>132.80000000000001</v>
      </c>
      <c r="N36" s="90">
        <f t="shared" si="7"/>
        <v>9</v>
      </c>
      <c r="O36" s="67">
        <f t="shared" si="7"/>
        <v>3320.0699999999997</v>
      </c>
      <c r="P36" s="91">
        <f t="shared" si="7"/>
        <v>3</v>
      </c>
      <c r="Q36" s="68">
        <f t="shared" si="7"/>
        <v>315.73</v>
      </c>
      <c r="R36" s="90">
        <f t="shared" si="7"/>
        <v>12</v>
      </c>
      <c r="S36" s="67">
        <f t="shared" si="7"/>
        <v>1085.8499999999999</v>
      </c>
      <c r="T36" s="91">
        <f t="shared" si="7"/>
        <v>2</v>
      </c>
      <c r="U36" s="68">
        <f t="shared" si="7"/>
        <v>288.32</v>
      </c>
      <c r="V36" s="90">
        <f t="shared" si="7"/>
        <v>7</v>
      </c>
      <c r="W36" s="67">
        <f t="shared" si="7"/>
        <v>1226.9100000000001</v>
      </c>
      <c r="X36" s="91">
        <f t="shared" si="7"/>
        <v>3</v>
      </c>
      <c r="Y36" s="68">
        <f t="shared" si="7"/>
        <v>625.70000000000005</v>
      </c>
      <c r="Z36" s="94">
        <f t="shared" si="7"/>
        <v>98</v>
      </c>
      <c r="AA36" s="69">
        <f t="shared" si="7"/>
        <v>14310.84</v>
      </c>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9"/>
    </row>
    <row r="40" spans="1:31" s="99" customFormat="1" ht="25.5" x14ac:dyDescent="0.2">
      <c r="A40" s="96" t="s">
        <v>72</v>
      </c>
      <c r="B40" s="97"/>
      <c r="C40" s="98">
        <f>C29-C5-C36</f>
        <v>11539.09</v>
      </c>
      <c r="D40" s="97"/>
      <c r="E40" s="98">
        <f>E29-E5-E36</f>
        <v>11143.07</v>
      </c>
      <c r="F40" s="98"/>
      <c r="G40" s="98">
        <f>G29-G5-G36</f>
        <v>11795.680000000002</v>
      </c>
      <c r="H40" s="97"/>
      <c r="I40" s="98">
        <f>I29-I5-I36</f>
        <v>11445.93</v>
      </c>
      <c r="J40" s="97"/>
      <c r="K40" s="98">
        <f>K29-K5-K36</f>
        <v>7950.6500000000005</v>
      </c>
      <c r="L40" s="97"/>
      <c r="M40" s="98">
        <f>M29-M5-M36</f>
        <v>5976.4099999999989</v>
      </c>
      <c r="N40" s="98"/>
      <c r="O40" s="98">
        <f>O29-O5-O36</f>
        <v>10552.07</v>
      </c>
      <c r="P40" s="97"/>
      <c r="Q40" s="98">
        <f>Q29-Q5-Q36</f>
        <v>8962.23</v>
      </c>
      <c r="R40" s="97"/>
      <c r="S40" s="98">
        <f>S29-S5-S36</f>
        <v>15070.559999999996</v>
      </c>
      <c r="T40" s="97"/>
      <c r="U40" s="98">
        <f>U29-U5-U36</f>
        <v>19220.54</v>
      </c>
      <c r="V40" s="97"/>
      <c r="W40" s="98">
        <f>W29-W5-W36</f>
        <v>12266.93</v>
      </c>
      <c r="X40" s="97"/>
      <c r="Y40" s="98">
        <f>Y29-Y5-Y36</f>
        <v>21053.499999999996</v>
      </c>
      <c r="Z40" s="97"/>
      <c r="AA40" s="98">
        <f>AA29-AA5-AA36</f>
        <v>146976.66</v>
      </c>
      <c r="AB40" s="9"/>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9" t="s">
        <v>79</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234</v>
      </c>
      <c r="C3" s="24">
        <v>1171.5</v>
      </c>
      <c r="D3" s="37">
        <v>260</v>
      </c>
      <c r="E3" s="2">
        <v>1183.5</v>
      </c>
      <c r="F3" s="28">
        <v>269</v>
      </c>
      <c r="G3" s="24">
        <v>1329.5</v>
      </c>
      <c r="H3" s="37">
        <v>307</v>
      </c>
      <c r="I3" s="2">
        <v>1560.5</v>
      </c>
      <c r="J3" s="28">
        <v>233</v>
      </c>
      <c r="K3" s="24">
        <v>1295</v>
      </c>
      <c r="L3" s="37">
        <v>191</v>
      </c>
      <c r="M3" s="2">
        <v>885</v>
      </c>
      <c r="N3" s="28">
        <v>296</v>
      </c>
      <c r="O3" s="24">
        <v>1577.5</v>
      </c>
      <c r="P3" s="37">
        <v>286</v>
      </c>
      <c r="Q3" s="2">
        <v>1221</v>
      </c>
      <c r="R3" s="28">
        <v>337</v>
      </c>
      <c r="S3" s="24">
        <v>1522</v>
      </c>
      <c r="T3" s="37">
        <v>336</v>
      </c>
      <c r="U3" s="2">
        <v>1638</v>
      </c>
      <c r="V3" s="28">
        <v>325</v>
      </c>
      <c r="W3" s="24">
        <v>1518.5</v>
      </c>
      <c r="X3" s="37">
        <v>218</v>
      </c>
      <c r="Y3" s="2">
        <v>1004</v>
      </c>
      <c r="Z3" s="61">
        <f>B3+D3+F3+H3+J3+L3+N3+P3+R3+T3+V3+X3</f>
        <v>3292</v>
      </c>
      <c r="AA3" s="15">
        <f>C3+E3+G3+I3+K3+M3+O3+Q3+S3+U3+W3+Y3</f>
        <v>15906</v>
      </c>
    </row>
    <row r="4" spans="1:29" ht="12.75" customHeight="1" x14ac:dyDescent="0.2">
      <c r="A4" s="20" t="s">
        <v>41</v>
      </c>
      <c r="B4" s="29"/>
      <c r="C4" s="39">
        <v>336.5</v>
      </c>
      <c r="D4" s="36"/>
      <c r="E4" s="41">
        <v>382.5</v>
      </c>
      <c r="F4" s="29"/>
      <c r="G4" s="39">
        <v>392.5</v>
      </c>
      <c r="H4" s="36"/>
      <c r="I4" s="41">
        <v>447.5</v>
      </c>
      <c r="J4" s="29"/>
      <c r="K4" s="39">
        <v>335</v>
      </c>
      <c r="L4" s="36"/>
      <c r="M4" s="41">
        <v>282</v>
      </c>
      <c r="N4" s="29"/>
      <c r="O4" s="39">
        <v>724.5</v>
      </c>
      <c r="P4" s="36"/>
      <c r="Q4" s="41">
        <v>707</v>
      </c>
      <c r="R4" s="29"/>
      <c r="S4" s="39">
        <v>831</v>
      </c>
      <c r="T4" s="36"/>
      <c r="U4" s="41">
        <v>823</v>
      </c>
      <c r="V4" s="29"/>
      <c r="W4" s="39">
        <v>800.5</v>
      </c>
      <c r="X4" s="36"/>
      <c r="Y4" s="41">
        <v>538</v>
      </c>
      <c r="Z4" s="60"/>
      <c r="AA4" s="16">
        <f>C4+E4+G4+I4+K4+M4+O4+Q4+S4+U4+W4+Y4</f>
        <v>6600</v>
      </c>
      <c r="AB4" s="31"/>
    </row>
    <row r="5" spans="1:29" ht="12.75" customHeight="1" x14ac:dyDescent="0.2">
      <c r="A5" s="12" t="s">
        <v>15</v>
      </c>
      <c r="B5" s="28"/>
      <c r="C5" s="46">
        <f>SUM(C3:C4)</f>
        <v>1508</v>
      </c>
      <c r="D5" s="37"/>
      <c r="E5" s="19">
        <f>SUM(E3:E4)</f>
        <v>1566</v>
      </c>
      <c r="F5" s="28"/>
      <c r="G5" s="46">
        <f>SUM(G3:G4)</f>
        <v>1722</v>
      </c>
      <c r="H5" s="37"/>
      <c r="I5" s="19">
        <f>SUM(I3:I4)</f>
        <v>2008</v>
      </c>
      <c r="J5" s="28"/>
      <c r="K5" s="46">
        <f>SUM(K3:K4)</f>
        <v>1630</v>
      </c>
      <c r="L5" s="37"/>
      <c r="M5" s="19">
        <f>SUM(M3:M4)</f>
        <v>1167</v>
      </c>
      <c r="N5" s="28"/>
      <c r="O5" s="46">
        <f>SUM(O3:O4)</f>
        <v>2302</v>
      </c>
      <c r="P5" s="37"/>
      <c r="Q5" s="19">
        <f>SUM(Q3:Q4)</f>
        <v>1928</v>
      </c>
      <c r="R5" s="28"/>
      <c r="S5" s="46">
        <f>SUM(S3:S4)</f>
        <v>2353</v>
      </c>
      <c r="T5" s="37"/>
      <c r="U5" s="19">
        <f>SUM(U3:U4)</f>
        <v>2461</v>
      </c>
      <c r="V5" s="28"/>
      <c r="W5" s="46">
        <f>SUM(W3:W4)</f>
        <v>2319</v>
      </c>
      <c r="X5" s="37"/>
      <c r="Y5" s="19">
        <f>SUM(Y3:Y4)</f>
        <v>1542</v>
      </c>
      <c r="Z5" s="61"/>
      <c r="AA5" s="18">
        <f>SUM(AA3:AA4)</f>
        <v>22506</v>
      </c>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9" s="11" customFormat="1" ht="12.75" customHeight="1" x14ac:dyDescent="0.2">
      <c r="A7" s="20" t="s">
        <v>75</v>
      </c>
      <c r="B7" s="28"/>
      <c r="C7" s="116">
        <v>75294.94</v>
      </c>
      <c r="D7" s="37"/>
      <c r="E7" s="117">
        <v>89016.74</v>
      </c>
      <c r="F7" s="28"/>
      <c r="G7" s="116">
        <v>87074.19</v>
      </c>
      <c r="H7" s="37"/>
      <c r="I7" s="117">
        <v>83860.34</v>
      </c>
      <c r="J7" s="28"/>
      <c r="K7" s="116">
        <v>56116.57</v>
      </c>
      <c r="L7" s="37"/>
      <c r="M7" s="117">
        <v>54830.03</v>
      </c>
      <c r="N7" s="28"/>
      <c r="O7" s="116">
        <v>86747.94</v>
      </c>
      <c r="P7" s="37"/>
      <c r="Q7" s="117">
        <v>94594.29</v>
      </c>
      <c r="R7" s="28"/>
      <c r="S7" s="116">
        <v>107947.94</v>
      </c>
      <c r="T7" s="37"/>
      <c r="U7" s="117">
        <v>113371.54</v>
      </c>
      <c r="V7" s="28"/>
      <c r="W7" s="116">
        <v>115267.11</v>
      </c>
      <c r="X7" s="37"/>
      <c r="Y7" s="117">
        <v>79537.740000000005</v>
      </c>
      <c r="Z7" s="92"/>
      <c r="AA7" s="119">
        <f>C7+E7+G7+I7+K7+M7+O7+Q7+S7+U7+W7+Y7</f>
        <v>1043659.37</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142</v>
      </c>
      <c r="C10" s="24">
        <v>3732.66</v>
      </c>
      <c r="D10" s="36">
        <v>152</v>
      </c>
      <c r="E10" s="2">
        <v>4280.1400000000003</v>
      </c>
      <c r="F10" s="29">
        <v>155</v>
      </c>
      <c r="G10" s="24">
        <v>4019.21</v>
      </c>
      <c r="H10" s="36">
        <v>154</v>
      </c>
      <c r="I10" s="2">
        <v>3605.54</v>
      </c>
      <c r="J10" s="29">
        <v>103</v>
      </c>
      <c r="K10" s="24">
        <v>2394.19</v>
      </c>
      <c r="L10" s="36">
        <v>95</v>
      </c>
      <c r="M10" s="2">
        <v>1754.06</v>
      </c>
      <c r="N10" s="29">
        <v>163</v>
      </c>
      <c r="O10" s="24">
        <v>3166.64</v>
      </c>
      <c r="P10" s="36">
        <v>170</v>
      </c>
      <c r="Q10" s="2">
        <v>4516.49</v>
      </c>
      <c r="R10" s="29">
        <v>183</v>
      </c>
      <c r="S10" s="29">
        <v>5644.52</v>
      </c>
      <c r="T10" s="36">
        <v>204</v>
      </c>
      <c r="U10" s="2">
        <v>6780.2</v>
      </c>
      <c r="V10" s="29">
        <v>191</v>
      </c>
      <c r="W10" s="24">
        <v>5790.54</v>
      </c>
      <c r="X10" s="36">
        <v>130</v>
      </c>
      <c r="Y10" s="2">
        <v>4834.7</v>
      </c>
      <c r="Z10" s="61">
        <f t="shared" ref="Z10:AA13" si="0">B10+D10+F10+H10+J10+L10+N10+P10+R10+T10+V10+X10</f>
        <v>1842</v>
      </c>
      <c r="AA10" s="15">
        <f t="shared" si="0"/>
        <v>50518.889999999992</v>
      </c>
    </row>
    <row r="11" spans="1:29" ht="12.75" customHeight="1" x14ac:dyDescent="0.2">
      <c r="A11" s="11" t="s">
        <v>102</v>
      </c>
      <c r="B11" s="29">
        <v>2</v>
      </c>
      <c r="C11" s="24">
        <v>28.04</v>
      </c>
      <c r="D11" s="36">
        <v>1</v>
      </c>
      <c r="E11" s="2">
        <v>3</v>
      </c>
      <c r="F11" s="29">
        <v>1</v>
      </c>
      <c r="G11" s="24">
        <v>12.28</v>
      </c>
      <c r="H11" s="36">
        <v>1</v>
      </c>
      <c r="I11" s="2">
        <v>8.64</v>
      </c>
      <c r="J11" s="29"/>
      <c r="K11" s="24"/>
      <c r="L11" s="36"/>
      <c r="M11" s="2"/>
      <c r="N11" s="29">
        <v>5</v>
      </c>
      <c r="O11" s="24">
        <v>35.99</v>
      </c>
      <c r="P11" s="36">
        <v>5</v>
      </c>
      <c r="Q11" s="2">
        <v>56.17</v>
      </c>
      <c r="R11" s="29">
        <v>12</v>
      </c>
      <c r="S11" s="29">
        <v>120.69</v>
      </c>
      <c r="T11" s="36">
        <v>5</v>
      </c>
      <c r="U11" s="2">
        <v>58.36</v>
      </c>
      <c r="V11" s="29">
        <v>10</v>
      </c>
      <c r="W11" s="24">
        <v>447.52</v>
      </c>
      <c r="X11" s="36">
        <v>2</v>
      </c>
      <c r="Y11" s="2">
        <v>36.32</v>
      </c>
      <c r="Z11" s="61">
        <f t="shared" si="0"/>
        <v>44</v>
      </c>
      <c r="AA11" s="15">
        <f t="shared" si="0"/>
        <v>807.0100000000001</v>
      </c>
    </row>
    <row r="12" spans="1:29" ht="12.75" customHeight="1" x14ac:dyDescent="0.2">
      <c r="A12" s="20" t="s">
        <v>95</v>
      </c>
      <c r="B12" s="29">
        <v>15</v>
      </c>
      <c r="C12" s="24">
        <v>832.03</v>
      </c>
      <c r="D12" s="36">
        <v>28</v>
      </c>
      <c r="E12" s="2">
        <v>3129.31</v>
      </c>
      <c r="F12" s="29">
        <v>23</v>
      </c>
      <c r="G12" s="24">
        <v>2532.41</v>
      </c>
      <c r="H12" s="36">
        <v>11</v>
      </c>
      <c r="I12" s="2">
        <v>580.79999999999995</v>
      </c>
      <c r="J12" s="29">
        <v>0</v>
      </c>
      <c r="K12" s="24">
        <v>-430.42</v>
      </c>
      <c r="L12" s="36">
        <v>14</v>
      </c>
      <c r="M12" s="2">
        <v>1295</v>
      </c>
      <c r="N12" s="29">
        <v>2</v>
      </c>
      <c r="O12" s="24">
        <v>276.39999999999998</v>
      </c>
      <c r="P12" s="36">
        <v>8</v>
      </c>
      <c r="Q12" s="2">
        <v>752.79</v>
      </c>
      <c r="R12" s="29">
        <v>5</v>
      </c>
      <c r="S12" s="29">
        <v>381.25</v>
      </c>
      <c r="T12" s="36">
        <v>3</v>
      </c>
      <c r="U12" s="2">
        <v>560.99</v>
      </c>
      <c r="V12" s="29">
        <v>19</v>
      </c>
      <c r="W12" s="24">
        <v>1639.74</v>
      </c>
      <c r="X12" s="36">
        <v>10</v>
      </c>
      <c r="Y12" s="2">
        <v>734.95</v>
      </c>
      <c r="Z12" s="61">
        <f t="shared" si="0"/>
        <v>138</v>
      </c>
      <c r="AA12" s="15">
        <f t="shared" si="0"/>
        <v>12285.25</v>
      </c>
    </row>
    <row r="13" spans="1:29" s="10" customFormat="1" ht="12.75" customHeight="1" x14ac:dyDescent="0.2">
      <c r="A13" s="20" t="s">
        <v>96</v>
      </c>
      <c r="B13" s="39"/>
      <c r="C13" s="25"/>
      <c r="D13" s="41"/>
      <c r="E13" s="4"/>
      <c r="F13" s="39"/>
      <c r="G13" s="25"/>
      <c r="H13" s="41"/>
      <c r="I13" s="4"/>
      <c r="J13" s="39"/>
      <c r="K13" s="25"/>
      <c r="L13" s="41"/>
      <c r="M13" s="4"/>
      <c r="N13" s="39"/>
      <c r="O13" s="25"/>
      <c r="P13" s="41"/>
      <c r="Q13" s="4"/>
      <c r="R13" s="39"/>
      <c r="S13" s="25"/>
      <c r="T13" s="41"/>
      <c r="U13" s="4"/>
      <c r="V13" s="39"/>
      <c r="W13" s="25"/>
      <c r="X13" s="41"/>
      <c r="Y13" s="4"/>
      <c r="Z13" s="61">
        <f t="shared" si="0"/>
        <v>0</v>
      </c>
      <c r="AA13" s="15">
        <f t="shared" si="0"/>
        <v>0</v>
      </c>
    </row>
    <row r="14" spans="1:29" ht="12.75" customHeight="1" x14ac:dyDescent="0.2">
      <c r="A14" s="33" t="s">
        <v>20</v>
      </c>
      <c r="B14" s="28">
        <f t="shared" ref="B14:AA14" si="1">SUM(B10:B13)</f>
        <v>159</v>
      </c>
      <c r="C14" s="46">
        <f t="shared" si="1"/>
        <v>4592.7299999999996</v>
      </c>
      <c r="D14" s="37">
        <f t="shared" si="1"/>
        <v>181</v>
      </c>
      <c r="E14" s="19">
        <f t="shared" si="1"/>
        <v>7412.4500000000007</v>
      </c>
      <c r="F14" s="28">
        <f t="shared" si="1"/>
        <v>179</v>
      </c>
      <c r="G14" s="46">
        <f t="shared" si="1"/>
        <v>6563.9</v>
      </c>
      <c r="H14" s="37">
        <f t="shared" si="1"/>
        <v>166</v>
      </c>
      <c r="I14" s="19">
        <f t="shared" si="1"/>
        <v>4194.9799999999996</v>
      </c>
      <c r="J14" s="28">
        <f t="shared" si="1"/>
        <v>103</v>
      </c>
      <c r="K14" s="46">
        <f t="shared" si="1"/>
        <v>1963.77</v>
      </c>
      <c r="L14" s="37">
        <f t="shared" si="1"/>
        <v>109</v>
      </c>
      <c r="M14" s="19">
        <f t="shared" si="1"/>
        <v>3049.06</v>
      </c>
      <c r="N14" s="28">
        <f t="shared" si="1"/>
        <v>170</v>
      </c>
      <c r="O14" s="46">
        <f t="shared" si="1"/>
        <v>3479.0299999999997</v>
      </c>
      <c r="P14" s="37">
        <f t="shared" si="1"/>
        <v>183</v>
      </c>
      <c r="Q14" s="19">
        <f t="shared" si="1"/>
        <v>5325.45</v>
      </c>
      <c r="R14" s="95">
        <f t="shared" si="1"/>
        <v>200</v>
      </c>
      <c r="S14" s="47">
        <f t="shared" si="1"/>
        <v>6146.46</v>
      </c>
      <c r="T14" s="37">
        <f t="shared" si="1"/>
        <v>212</v>
      </c>
      <c r="U14" s="19">
        <f t="shared" si="1"/>
        <v>7399.5499999999993</v>
      </c>
      <c r="V14" s="28">
        <f t="shared" si="1"/>
        <v>220</v>
      </c>
      <c r="W14" s="46">
        <f t="shared" si="1"/>
        <v>7877.7999999999993</v>
      </c>
      <c r="X14" s="37">
        <f t="shared" si="1"/>
        <v>142</v>
      </c>
      <c r="Y14" s="19">
        <f t="shared" si="1"/>
        <v>5605.9699999999993</v>
      </c>
      <c r="Z14" s="93">
        <f t="shared" si="1"/>
        <v>2024</v>
      </c>
      <c r="AA14" s="35">
        <f t="shared" si="1"/>
        <v>63611.149999999994</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7"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7" ht="12.75" customHeight="1" x14ac:dyDescent="0.2">
      <c r="A18" s="20" t="s">
        <v>22</v>
      </c>
      <c r="B18" s="29"/>
      <c r="C18" s="24"/>
      <c r="D18" s="36"/>
      <c r="E18" s="2"/>
      <c r="F18" s="29"/>
      <c r="G18" s="24"/>
      <c r="H18" s="36">
        <v>1</v>
      </c>
      <c r="I18" s="2">
        <v>104.8</v>
      </c>
      <c r="J18" s="29"/>
      <c r="K18" s="24"/>
      <c r="L18" s="36"/>
      <c r="M18" s="2"/>
      <c r="N18" s="29"/>
      <c r="O18" s="24"/>
      <c r="P18" s="36"/>
      <c r="Q18" s="3"/>
      <c r="R18" s="29"/>
      <c r="S18" s="24"/>
      <c r="T18" s="36"/>
      <c r="U18" s="2"/>
      <c r="V18" s="29"/>
      <c r="W18" s="24"/>
      <c r="X18" s="36"/>
      <c r="Y18" s="2"/>
      <c r="Z18" s="61">
        <f t="shared" si="2"/>
        <v>1</v>
      </c>
      <c r="AA18" s="15">
        <f t="shared" si="2"/>
        <v>104.8</v>
      </c>
    </row>
    <row r="19" spans="1:27" ht="12.75" customHeight="1" x14ac:dyDescent="0.2">
      <c r="A19" s="20" t="s">
        <v>56</v>
      </c>
      <c r="B19" s="28">
        <v>2</v>
      </c>
      <c r="C19" s="26">
        <v>876.99</v>
      </c>
      <c r="D19" s="37">
        <v>4</v>
      </c>
      <c r="E19" s="3">
        <v>1127.56</v>
      </c>
      <c r="F19" s="28">
        <v>2</v>
      </c>
      <c r="G19" s="26">
        <v>1676.95</v>
      </c>
      <c r="H19" s="37">
        <v>5</v>
      </c>
      <c r="I19" s="3">
        <v>1164.3499999999999</v>
      </c>
      <c r="J19" s="28">
        <v>7</v>
      </c>
      <c r="K19" s="26">
        <v>3444.3</v>
      </c>
      <c r="L19" s="37">
        <v>3</v>
      </c>
      <c r="M19" s="3">
        <v>814.78</v>
      </c>
      <c r="N19" s="28">
        <v>16</v>
      </c>
      <c r="O19" s="26">
        <v>5959.55</v>
      </c>
      <c r="P19" s="37">
        <v>13</v>
      </c>
      <c r="Q19" s="3">
        <v>4883.41</v>
      </c>
      <c r="R19" s="28">
        <v>13</v>
      </c>
      <c r="S19" s="26">
        <v>4937.87</v>
      </c>
      <c r="T19" s="37">
        <v>8</v>
      </c>
      <c r="U19" s="3">
        <v>2183</v>
      </c>
      <c r="V19" s="28">
        <v>12</v>
      </c>
      <c r="W19" s="26">
        <v>3197.59</v>
      </c>
      <c r="X19" s="37">
        <v>8</v>
      </c>
      <c r="Y19" s="3">
        <v>2076.9499999999998</v>
      </c>
      <c r="Z19" s="61">
        <f t="shared" si="2"/>
        <v>93</v>
      </c>
      <c r="AA19" s="15">
        <f t="shared" si="2"/>
        <v>32343.300000000003</v>
      </c>
    </row>
    <row r="20" spans="1:27" ht="12.75" customHeight="1" x14ac:dyDescent="0.2">
      <c r="A20" s="20" t="s">
        <v>23</v>
      </c>
      <c r="B20" s="28">
        <v>4</v>
      </c>
      <c r="C20" s="26">
        <v>1328.78</v>
      </c>
      <c r="D20" s="37">
        <v>3</v>
      </c>
      <c r="E20" s="3">
        <v>975.09</v>
      </c>
      <c r="F20" s="28">
        <v>1</v>
      </c>
      <c r="G20" s="26">
        <v>329.79</v>
      </c>
      <c r="H20" s="37">
        <v>4</v>
      </c>
      <c r="I20" s="3">
        <v>1073.44</v>
      </c>
      <c r="J20" s="28">
        <v>5</v>
      </c>
      <c r="K20" s="26">
        <v>1361.63</v>
      </c>
      <c r="L20" s="37">
        <v>4</v>
      </c>
      <c r="M20" s="3">
        <v>3408.52</v>
      </c>
      <c r="N20" s="28">
        <v>8</v>
      </c>
      <c r="O20" s="26">
        <v>3312.09</v>
      </c>
      <c r="P20" s="37">
        <v>8</v>
      </c>
      <c r="Q20" s="3">
        <v>1989.47</v>
      </c>
      <c r="R20" s="28">
        <v>2</v>
      </c>
      <c r="S20" s="26">
        <v>741.85</v>
      </c>
      <c r="T20" s="37">
        <v>4</v>
      </c>
      <c r="U20" s="3">
        <v>448.6</v>
      </c>
      <c r="V20" s="28">
        <v>2</v>
      </c>
      <c r="W20" s="26">
        <v>320</v>
      </c>
      <c r="X20" s="37">
        <v>1</v>
      </c>
      <c r="Y20" s="3">
        <v>23.55</v>
      </c>
      <c r="Z20" s="61">
        <f t="shared" si="2"/>
        <v>46</v>
      </c>
      <c r="AA20" s="15">
        <f t="shared" si="2"/>
        <v>15312.81</v>
      </c>
    </row>
    <row r="21" spans="1:27" ht="12.75" customHeight="1" x14ac:dyDescent="0.2">
      <c r="A21" s="20" t="s">
        <v>58</v>
      </c>
      <c r="B21" s="39"/>
      <c r="C21" s="25"/>
      <c r="D21" s="41">
        <v>1</v>
      </c>
      <c r="E21" s="4">
        <v>486.4</v>
      </c>
      <c r="F21" s="39">
        <v>1</v>
      </c>
      <c r="G21" s="25">
        <v>169</v>
      </c>
      <c r="H21" s="41">
        <v>2</v>
      </c>
      <c r="I21" s="4">
        <v>980.31</v>
      </c>
      <c r="J21" s="29"/>
      <c r="K21" s="24"/>
      <c r="L21" s="36">
        <v>1</v>
      </c>
      <c r="M21" s="2">
        <v>189</v>
      </c>
      <c r="N21" s="29">
        <v>1</v>
      </c>
      <c r="O21" s="24">
        <v>88</v>
      </c>
      <c r="P21" s="36"/>
      <c r="Q21" s="2"/>
      <c r="R21" s="29">
        <v>1</v>
      </c>
      <c r="S21" s="24">
        <v>88</v>
      </c>
      <c r="T21" s="36">
        <v>1</v>
      </c>
      <c r="U21" s="2"/>
      <c r="V21" s="29">
        <v>9</v>
      </c>
      <c r="W21" s="24">
        <v>1378.09</v>
      </c>
      <c r="X21" s="36"/>
      <c r="Y21" s="2"/>
      <c r="Z21" s="61">
        <f t="shared" si="2"/>
        <v>17</v>
      </c>
      <c r="AA21" s="15">
        <f t="shared" si="2"/>
        <v>3378.8</v>
      </c>
    </row>
    <row r="22" spans="1:27" ht="12.75" customHeight="1" x14ac:dyDescent="0.2">
      <c r="A22" s="12" t="s">
        <v>21</v>
      </c>
      <c r="B22" s="28">
        <f t="shared" ref="B22:AA22" si="3">SUM(B17:B21)</f>
        <v>6</v>
      </c>
      <c r="C22" s="46">
        <f t="shared" si="3"/>
        <v>2205.77</v>
      </c>
      <c r="D22" s="37">
        <f t="shared" si="3"/>
        <v>8</v>
      </c>
      <c r="E22" s="19">
        <f t="shared" si="3"/>
        <v>2589.0500000000002</v>
      </c>
      <c r="F22" s="28">
        <f t="shared" si="3"/>
        <v>4</v>
      </c>
      <c r="G22" s="46">
        <f t="shared" si="3"/>
        <v>2175.7399999999998</v>
      </c>
      <c r="H22" s="37">
        <f t="shared" si="3"/>
        <v>12</v>
      </c>
      <c r="I22" s="19">
        <f t="shared" si="3"/>
        <v>3322.9</v>
      </c>
      <c r="J22" s="51">
        <f t="shared" si="3"/>
        <v>12</v>
      </c>
      <c r="K22" s="48">
        <f t="shared" si="3"/>
        <v>4805.93</v>
      </c>
      <c r="L22" s="50">
        <f t="shared" si="3"/>
        <v>8</v>
      </c>
      <c r="M22" s="49">
        <f t="shared" si="3"/>
        <v>4412.3</v>
      </c>
      <c r="N22" s="51">
        <f t="shared" si="3"/>
        <v>25</v>
      </c>
      <c r="O22" s="48">
        <f t="shared" si="3"/>
        <v>9359.64</v>
      </c>
      <c r="P22" s="50">
        <f t="shared" si="3"/>
        <v>21</v>
      </c>
      <c r="Q22" s="49">
        <f t="shared" si="3"/>
        <v>6872.88</v>
      </c>
      <c r="R22" s="51">
        <f t="shared" si="3"/>
        <v>16</v>
      </c>
      <c r="S22" s="48">
        <f t="shared" si="3"/>
        <v>5767.72</v>
      </c>
      <c r="T22" s="50">
        <f t="shared" si="3"/>
        <v>13</v>
      </c>
      <c r="U22" s="49">
        <f t="shared" si="3"/>
        <v>2631.6</v>
      </c>
      <c r="V22" s="51">
        <f t="shared" si="3"/>
        <v>23</v>
      </c>
      <c r="W22" s="48">
        <f t="shared" si="3"/>
        <v>4895.68</v>
      </c>
      <c r="X22" s="50">
        <f t="shared" si="3"/>
        <v>9</v>
      </c>
      <c r="Y22" s="49">
        <f t="shared" si="3"/>
        <v>2100.5</v>
      </c>
      <c r="Z22" s="93">
        <f t="shared" si="3"/>
        <v>157</v>
      </c>
      <c r="AA22" s="35">
        <f t="shared" si="3"/>
        <v>51139.710000000006</v>
      </c>
    </row>
    <row r="23" spans="1:27"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7"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7" s="10" customFormat="1" ht="12.75" customHeight="1" x14ac:dyDescent="0.2">
      <c r="A25" s="20" t="s">
        <v>53</v>
      </c>
      <c r="B25" s="28">
        <v>56</v>
      </c>
      <c r="C25" s="26">
        <v>2544.64</v>
      </c>
      <c r="D25" s="37">
        <v>42</v>
      </c>
      <c r="E25" s="3">
        <v>1565.7</v>
      </c>
      <c r="F25" s="28">
        <v>19</v>
      </c>
      <c r="G25" s="26">
        <v>1041.3</v>
      </c>
      <c r="H25" s="37">
        <v>87</v>
      </c>
      <c r="I25" s="3">
        <v>2171.37</v>
      </c>
      <c r="J25" s="28">
        <v>60</v>
      </c>
      <c r="K25" s="26">
        <v>1879.54</v>
      </c>
      <c r="L25" s="37">
        <v>48</v>
      </c>
      <c r="M25" s="3">
        <v>1189.1500000000001</v>
      </c>
      <c r="N25" s="28">
        <v>35</v>
      </c>
      <c r="O25" s="27">
        <v>876.38</v>
      </c>
      <c r="P25" s="37">
        <v>39</v>
      </c>
      <c r="Q25" s="43">
        <v>947</v>
      </c>
      <c r="R25" s="28">
        <v>63</v>
      </c>
      <c r="S25" s="27">
        <v>2015</v>
      </c>
      <c r="T25" s="37">
        <v>85</v>
      </c>
      <c r="U25" s="43">
        <v>3004.05</v>
      </c>
      <c r="V25" s="28">
        <v>93</v>
      </c>
      <c r="W25" s="27">
        <v>3452.44</v>
      </c>
      <c r="X25" s="37">
        <v>91</v>
      </c>
      <c r="Y25" s="43">
        <v>4896.9399999999996</v>
      </c>
      <c r="Z25" s="61">
        <f>B25+D25+F25+H25+J25+L25+N25+P25+R25+T25+V25+X25</f>
        <v>718</v>
      </c>
      <c r="AA25" s="23">
        <f>C25+E25+G25+I25+K25+M25+O25+Q25+S25+U25+W25+Y25</f>
        <v>25583.509999999995</v>
      </c>
    </row>
    <row r="26" spans="1:27" ht="12.75" customHeight="1" x14ac:dyDescent="0.2">
      <c r="A26" s="20" t="s">
        <v>54</v>
      </c>
      <c r="B26" s="28">
        <v>17</v>
      </c>
      <c r="C26" s="26">
        <v>850.18</v>
      </c>
      <c r="D26" s="37">
        <v>15</v>
      </c>
      <c r="E26" s="3">
        <v>621.22</v>
      </c>
      <c r="F26" s="28">
        <v>6</v>
      </c>
      <c r="G26" s="26">
        <v>184.24</v>
      </c>
      <c r="H26" s="37">
        <v>63</v>
      </c>
      <c r="I26" s="3">
        <v>1174.9000000000001</v>
      </c>
      <c r="J26" s="28">
        <v>36</v>
      </c>
      <c r="K26" s="26">
        <v>858.41</v>
      </c>
      <c r="L26" s="37">
        <v>13</v>
      </c>
      <c r="M26" s="3">
        <v>254.59</v>
      </c>
      <c r="N26" s="28">
        <v>160</v>
      </c>
      <c r="O26" s="27">
        <v>2966.06</v>
      </c>
      <c r="P26" s="37">
        <v>8</v>
      </c>
      <c r="Q26" s="43">
        <v>149.88999999999999</v>
      </c>
      <c r="R26" s="28">
        <v>45</v>
      </c>
      <c r="S26" s="27">
        <v>1334.78</v>
      </c>
      <c r="T26" s="37">
        <v>21</v>
      </c>
      <c r="U26" s="43">
        <v>463.93</v>
      </c>
      <c r="V26" s="28">
        <v>15</v>
      </c>
      <c r="W26" s="27">
        <v>398.29</v>
      </c>
      <c r="X26" s="37">
        <v>28</v>
      </c>
      <c r="Y26" s="43">
        <v>1418.8</v>
      </c>
      <c r="Z26" s="61">
        <f>B26+D26+F26+H26+J26+L26+N26+P26+R26+T26+V26+X26</f>
        <v>427</v>
      </c>
      <c r="AA26" s="23">
        <f>C26+E26+G26+I26+K26+M26+O26+Q26+S26+U26+W26+Y26</f>
        <v>10675.29</v>
      </c>
    </row>
    <row r="27" spans="1:27" s="63" customFormat="1" ht="12.75" customHeight="1" x14ac:dyDescent="0.2">
      <c r="A27" s="56" t="s">
        <v>97</v>
      </c>
      <c r="B27" s="59">
        <f t="shared" ref="B27:Y27" si="4">B25+B26</f>
        <v>73</v>
      </c>
      <c r="C27" s="78">
        <f t="shared" si="4"/>
        <v>3394.8199999999997</v>
      </c>
      <c r="D27" s="79">
        <f t="shared" si="4"/>
        <v>57</v>
      </c>
      <c r="E27" s="80">
        <f t="shared" si="4"/>
        <v>2186.92</v>
      </c>
      <c r="F27" s="59">
        <f t="shared" si="4"/>
        <v>25</v>
      </c>
      <c r="G27" s="78">
        <f t="shared" si="4"/>
        <v>1225.54</v>
      </c>
      <c r="H27" s="79">
        <f t="shared" si="4"/>
        <v>150</v>
      </c>
      <c r="I27" s="80">
        <f t="shared" si="4"/>
        <v>3346.27</v>
      </c>
      <c r="J27" s="59">
        <f t="shared" si="4"/>
        <v>96</v>
      </c>
      <c r="K27" s="78">
        <f t="shared" si="4"/>
        <v>2737.95</v>
      </c>
      <c r="L27" s="79">
        <f t="shared" si="4"/>
        <v>61</v>
      </c>
      <c r="M27" s="80">
        <f t="shared" si="4"/>
        <v>1443.74</v>
      </c>
      <c r="N27" s="59">
        <f t="shared" si="4"/>
        <v>195</v>
      </c>
      <c r="O27" s="78">
        <f t="shared" si="4"/>
        <v>3842.44</v>
      </c>
      <c r="P27" s="79">
        <f t="shared" si="4"/>
        <v>47</v>
      </c>
      <c r="Q27" s="80">
        <f t="shared" si="4"/>
        <v>1096.8899999999999</v>
      </c>
      <c r="R27" s="59">
        <f t="shared" si="4"/>
        <v>108</v>
      </c>
      <c r="S27" s="78">
        <f t="shared" si="4"/>
        <v>3349.7799999999997</v>
      </c>
      <c r="T27" s="79">
        <f t="shared" si="4"/>
        <v>106</v>
      </c>
      <c r="U27" s="80">
        <f t="shared" si="4"/>
        <v>3467.98</v>
      </c>
      <c r="V27" s="59">
        <f t="shared" si="4"/>
        <v>108</v>
      </c>
      <c r="W27" s="78">
        <f t="shared" si="4"/>
        <v>3850.73</v>
      </c>
      <c r="X27" s="79">
        <f t="shared" si="4"/>
        <v>119</v>
      </c>
      <c r="Y27" s="80">
        <f t="shared" si="4"/>
        <v>6315.74</v>
      </c>
      <c r="Z27" s="85">
        <f t="shared" ref="Z27:AA27" si="5">SUM(Z25:Z26)</f>
        <v>1145</v>
      </c>
      <c r="AA27" s="118">
        <f t="shared" si="5"/>
        <v>36258.799999999996</v>
      </c>
    </row>
    <row r="28" spans="1:27"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7" ht="12.75" customHeight="1" x14ac:dyDescent="0.2">
      <c r="A29" s="34" t="s">
        <v>19</v>
      </c>
      <c r="B29" s="28"/>
      <c r="C29" s="46">
        <f>SUM(C14+C22+C27)</f>
        <v>10193.32</v>
      </c>
      <c r="D29" s="37"/>
      <c r="E29" s="19">
        <f>SUM(E14+E22+E27)</f>
        <v>12188.42</v>
      </c>
      <c r="F29" s="28"/>
      <c r="G29" s="46">
        <f>SUM(G14+G22+G27)</f>
        <v>9965.18</v>
      </c>
      <c r="H29" s="37"/>
      <c r="I29" s="19">
        <f>SUM(I14+I22+I27)</f>
        <v>10864.15</v>
      </c>
      <c r="J29" s="28"/>
      <c r="K29" s="46">
        <f>SUM(K14+K22+K27)</f>
        <v>9507.6500000000015</v>
      </c>
      <c r="L29" s="37"/>
      <c r="M29" s="19">
        <f>SUM(M14+M22+M27)</f>
        <v>8905.1</v>
      </c>
      <c r="N29" s="28"/>
      <c r="O29" s="46">
        <f>SUM(O14+O22+O27)</f>
        <v>16681.109999999997</v>
      </c>
      <c r="P29" s="37"/>
      <c r="Q29" s="19">
        <f>SUM(Q14+Q22+Q27)</f>
        <v>13295.22</v>
      </c>
      <c r="R29" s="28"/>
      <c r="S29" s="46">
        <f>SUM(S14+S22+S27)</f>
        <v>15263.96</v>
      </c>
      <c r="T29" s="37"/>
      <c r="U29" s="19">
        <f>SUM(U14+U22+U27)</f>
        <v>13499.13</v>
      </c>
      <c r="V29" s="28"/>
      <c r="W29" s="46">
        <f>SUM(W14+W22+W27)</f>
        <v>16624.21</v>
      </c>
      <c r="X29" s="37"/>
      <c r="Y29" s="19">
        <f>SUM(Y14+Y22+Y27)</f>
        <v>14022.21</v>
      </c>
      <c r="Z29" s="61"/>
      <c r="AA29" s="17">
        <f>SUM(AA14+AA22+AA27)</f>
        <v>151009.66</v>
      </c>
    </row>
    <row r="30" spans="1:27"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7"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7" s="75" customFormat="1" x14ac:dyDescent="0.2">
      <c r="A32" s="70" t="s">
        <v>49</v>
      </c>
      <c r="B32" s="71">
        <v>1</v>
      </c>
      <c r="C32" s="71">
        <v>174.1</v>
      </c>
      <c r="D32" s="66">
        <v>3</v>
      </c>
      <c r="E32" s="66">
        <v>907.4</v>
      </c>
      <c r="F32" s="71">
        <v>2</v>
      </c>
      <c r="G32" s="71">
        <v>547.55999999999995</v>
      </c>
      <c r="H32" s="66"/>
      <c r="I32" s="66"/>
      <c r="J32" s="71"/>
      <c r="K32" s="71"/>
      <c r="L32" s="66"/>
      <c r="M32" s="66"/>
      <c r="N32" s="71">
        <v>1</v>
      </c>
      <c r="O32" s="71">
        <v>245.58</v>
      </c>
      <c r="P32" s="66">
        <v>1</v>
      </c>
      <c r="Q32" s="66">
        <v>632.46</v>
      </c>
      <c r="R32" s="71"/>
      <c r="S32" s="71"/>
      <c r="T32" s="66">
        <v>1</v>
      </c>
      <c r="U32" s="66">
        <v>190.32</v>
      </c>
      <c r="V32" s="71">
        <v>5</v>
      </c>
      <c r="W32" s="71">
        <v>1979.43</v>
      </c>
      <c r="X32" s="66">
        <v>1</v>
      </c>
      <c r="Y32" s="66">
        <v>713.99</v>
      </c>
      <c r="Z32" s="55">
        <f t="shared" ref="Z32:AA35" si="6">SUM(B32+D32+F32+H32+J32+L32+N32+P32+R32+T32+V32+X32)</f>
        <v>15</v>
      </c>
      <c r="AA32" s="74">
        <f t="shared" si="6"/>
        <v>5390.84</v>
      </c>
    </row>
    <row r="33" spans="1:31" s="76" customFormat="1" x14ac:dyDescent="0.2">
      <c r="A33" s="70" t="s">
        <v>70</v>
      </c>
      <c r="B33" s="71">
        <v>3</v>
      </c>
      <c r="C33" s="71">
        <v>509.21</v>
      </c>
      <c r="D33" s="66">
        <v>3</v>
      </c>
      <c r="E33" s="66">
        <v>192.7</v>
      </c>
      <c r="F33" s="71">
        <v>4</v>
      </c>
      <c r="G33" s="71">
        <v>393.21</v>
      </c>
      <c r="H33" s="66">
        <v>5</v>
      </c>
      <c r="I33" s="66">
        <v>363.95</v>
      </c>
      <c r="J33" s="71">
        <v>3</v>
      </c>
      <c r="K33" s="71">
        <v>369.84</v>
      </c>
      <c r="L33" s="66">
        <v>9</v>
      </c>
      <c r="M33" s="66">
        <v>1280.76</v>
      </c>
      <c r="N33" s="71">
        <v>3</v>
      </c>
      <c r="O33" s="71">
        <v>191.88</v>
      </c>
      <c r="P33" s="66">
        <v>10</v>
      </c>
      <c r="Q33" s="66">
        <v>558.75</v>
      </c>
      <c r="R33" s="71">
        <v>4</v>
      </c>
      <c r="S33" s="71">
        <v>242.14</v>
      </c>
      <c r="T33" s="66">
        <v>14</v>
      </c>
      <c r="U33" s="66">
        <v>1485.04</v>
      </c>
      <c r="V33" s="71">
        <v>6</v>
      </c>
      <c r="W33" s="71">
        <v>936.27</v>
      </c>
      <c r="X33" s="66">
        <v>7</v>
      </c>
      <c r="Y33" s="66">
        <v>742.32</v>
      </c>
      <c r="Z33" s="55">
        <f t="shared" si="6"/>
        <v>71</v>
      </c>
      <c r="AA33" s="74">
        <f t="shared" si="6"/>
        <v>7266.07</v>
      </c>
    </row>
    <row r="34" spans="1:31" s="76" customFormat="1" x14ac:dyDescent="0.2">
      <c r="A34" s="70" t="s">
        <v>61</v>
      </c>
      <c r="B34" s="71">
        <v>9</v>
      </c>
      <c r="C34" s="71">
        <v>1229.5</v>
      </c>
      <c r="D34" s="66">
        <v>13</v>
      </c>
      <c r="E34" s="66">
        <v>1305.5</v>
      </c>
      <c r="F34" s="71">
        <v>5</v>
      </c>
      <c r="G34" s="71">
        <v>584.66</v>
      </c>
      <c r="H34" s="66"/>
      <c r="I34" s="66"/>
      <c r="J34" s="71"/>
      <c r="K34" s="71"/>
      <c r="L34" s="66"/>
      <c r="M34" s="66"/>
      <c r="N34" s="71"/>
      <c r="O34" s="71"/>
      <c r="P34" s="66"/>
      <c r="Q34" s="66"/>
      <c r="R34" s="71"/>
      <c r="S34" s="71"/>
      <c r="T34" s="66"/>
      <c r="U34" s="66"/>
      <c r="V34" s="71"/>
      <c r="W34" s="71"/>
      <c r="X34" s="66"/>
      <c r="Y34" s="66"/>
      <c r="Z34" s="55">
        <f t="shared" si="6"/>
        <v>27</v>
      </c>
      <c r="AA34" s="74">
        <f t="shared" si="6"/>
        <v>3119.66</v>
      </c>
    </row>
    <row r="35" spans="1:31"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31" s="9" customFormat="1" ht="12.75" customHeight="1" x14ac:dyDescent="0.2">
      <c r="A36" s="12" t="s">
        <v>65</v>
      </c>
      <c r="B36" s="90">
        <f t="shared" ref="B36:AA36" si="7">SUM(B32:B35)</f>
        <v>13</v>
      </c>
      <c r="C36" s="67">
        <f t="shared" si="7"/>
        <v>1912.81</v>
      </c>
      <c r="D36" s="91">
        <f t="shared" si="7"/>
        <v>19</v>
      </c>
      <c r="E36" s="68">
        <f t="shared" si="7"/>
        <v>2405.6</v>
      </c>
      <c r="F36" s="90">
        <f t="shared" si="7"/>
        <v>11</v>
      </c>
      <c r="G36" s="67">
        <f t="shared" si="7"/>
        <v>1525.4299999999998</v>
      </c>
      <c r="H36" s="91">
        <f t="shared" si="7"/>
        <v>5</v>
      </c>
      <c r="I36" s="68">
        <f t="shared" si="7"/>
        <v>363.95</v>
      </c>
      <c r="J36" s="90">
        <f t="shared" si="7"/>
        <v>3</v>
      </c>
      <c r="K36" s="67">
        <f t="shared" si="7"/>
        <v>369.84</v>
      </c>
      <c r="L36" s="91">
        <f t="shared" si="7"/>
        <v>9</v>
      </c>
      <c r="M36" s="68">
        <f t="shared" si="7"/>
        <v>1280.76</v>
      </c>
      <c r="N36" s="90">
        <f t="shared" si="7"/>
        <v>4</v>
      </c>
      <c r="O36" s="67">
        <f t="shared" si="7"/>
        <v>437.46000000000004</v>
      </c>
      <c r="P36" s="91">
        <f t="shared" si="7"/>
        <v>11</v>
      </c>
      <c r="Q36" s="68">
        <f t="shared" si="7"/>
        <v>1191.21</v>
      </c>
      <c r="R36" s="90">
        <f t="shared" si="7"/>
        <v>4</v>
      </c>
      <c r="S36" s="67">
        <f t="shared" si="7"/>
        <v>242.14</v>
      </c>
      <c r="T36" s="91">
        <f t="shared" si="7"/>
        <v>15</v>
      </c>
      <c r="U36" s="68">
        <f t="shared" si="7"/>
        <v>1675.36</v>
      </c>
      <c r="V36" s="90">
        <f t="shared" si="7"/>
        <v>11</v>
      </c>
      <c r="W36" s="67">
        <f t="shared" si="7"/>
        <v>2915.7</v>
      </c>
      <c r="X36" s="91">
        <f t="shared" si="7"/>
        <v>8</v>
      </c>
      <c r="Y36" s="68">
        <f t="shared" si="7"/>
        <v>1456.31</v>
      </c>
      <c r="Z36" s="94">
        <f t="shared" si="7"/>
        <v>113</v>
      </c>
      <c r="AA36" s="69">
        <f t="shared" si="7"/>
        <v>15776.57</v>
      </c>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9"/>
    </row>
    <row r="40" spans="1:31" s="99" customFormat="1" ht="25.5" x14ac:dyDescent="0.2">
      <c r="A40" s="96" t="s">
        <v>72</v>
      </c>
      <c r="B40" s="97"/>
      <c r="C40" s="98">
        <f>C29-C5-C36</f>
        <v>6772.51</v>
      </c>
      <c r="D40" s="97"/>
      <c r="E40" s="98">
        <f>E29-E5-E36</f>
        <v>8216.82</v>
      </c>
      <c r="F40" s="98"/>
      <c r="G40" s="98">
        <f>G29-G5-G36</f>
        <v>6717.75</v>
      </c>
      <c r="H40" s="97"/>
      <c r="I40" s="98">
        <f>I29-I5-I36</f>
        <v>8492.1999999999989</v>
      </c>
      <c r="J40" s="97"/>
      <c r="K40" s="98">
        <f>K29-K5-K36</f>
        <v>7507.8100000000013</v>
      </c>
      <c r="L40" s="97"/>
      <c r="M40" s="98">
        <f>M29-M5-M36</f>
        <v>6457.34</v>
      </c>
      <c r="N40" s="98"/>
      <c r="O40" s="98">
        <f>O29-O5-O36</f>
        <v>13941.649999999998</v>
      </c>
      <c r="P40" s="97"/>
      <c r="Q40" s="98">
        <f>Q29-Q5-Q36</f>
        <v>10176.009999999998</v>
      </c>
      <c r="R40" s="97"/>
      <c r="S40" s="98">
        <f>S29-S5-S36</f>
        <v>12668.82</v>
      </c>
      <c r="T40" s="97"/>
      <c r="U40" s="98">
        <f>U29-U5-U36</f>
        <v>9362.7699999999986</v>
      </c>
      <c r="V40" s="97"/>
      <c r="W40" s="98">
        <f>W29-W5-W36</f>
        <v>11389.509999999998</v>
      </c>
      <c r="X40" s="97"/>
      <c r="Y40" s="98">
        <f>Y29-Y5-Y36</f>
        <v>11023.9</v>
      </c>
      <c r="Z40" s="97"/>
      <c r="AA40" s="98">
        <f>AA29-AA5-AA36</f>
        <v>112727.09</v>
      </c>
      <c r="AB40" s="9"/>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9" t="s">
        <v>78</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133</v>
      </c>
      <c r="C3" s="24">
        <v>608</v>
      </c>
      <c r="D3" s="37">
        <v>146</v>
      </c>
      <c r="E3" s="2">
        <v>707</v>
      </c>
      <c r="F3" s="28">
        <v>143</v>
      </c>
      <c r="G3" s="24">
        <v>556.5</v>
      </c>
      <c r="H3" s="37">
        <v>137</v>
      </c>
      <c r="I3" s="2">
        <v>617.5</v>
      </c>
      <c r="J3" s="28">
        <v>89</v>
      </c>
      <c r="K3" s="24">
        <v>521.5</v>
      </c>
      <c r="L3" s="37">
        <v>57</v>
      </c>
      <c r="M3" s="2">
        <v>254</v>
      </c>
      <c r="N3" s="28">
        <v>93</v>
      </c>
      <c r="O3" s="24">
        <v>396</v>
      </c>
      <c r="P3" s="37">
        <v>82</v>
      </c>
      <c r="Q3" s="2">
        <v>322.5</v>
      </c>
      <c r="R3" s="28">
        <v>136</v>
      </c>
      <c r="S3" s="24">
        <v>559</v>
      </c>
      <c r="T3" s="37">
        <v>153</v>
      </c>
      <c r="U3" s="2">
        <v>609</v>
      </c>
      <c r="V3" s="28">
        <v>166</v>
      </c>
      <c r="W3" s="24">
        <v>735</v>
      </c>
      <c r="X3" s="37">
        <v>112</v>
      </c>
      <c r="Y3" s="2">
        <v>531.5</v>
      </c>
      <c r="Z3" s="61">
        <f>B3+D3+F3+H3+J3+L3+N3+P3+R3+T3+V3+X3</f>
        <v>1447</v>
      </c>
      <c r="AA3" s="15">
        <f>C3+E3+G3+I3+K3+M3+O3+Q3+S3+U3+W3+Y3</f>
        <v>6417.5</v>
      </c>
      <c r="AC3" s="31"/>
    </row>
    <row r="4" spans="1:29" ht="12.75" customHeight="1" x14ac:dyDescent="0.2">
      <c r="A4" s="20" t="s">
        <v>41</v>
      </c>
      <c r="B4" s="29"/>
      <c r="C4" s="39">
        <v>197</v>
      </c>
      <c r="D4" s="36"/>
      <c r="E4" s="41">
        <v>217</v>
      </c>
      <c r="F4" s="29"/>
      <c r="G4" s="39">
        <v>213.5</v>
      </c>
      <c r="H4" s="36"/>
      <c r="I4" s="41">
        <v>201.5</v>
      </c>
      <c r="J4" s="29"/>
      <c r="K4" s="39">
        <v>128.5</v>
      </c>
      <c r="L4" s="36"/>
      <c r="M4" s="41">
        <v>83</v>
      </c>
      <c r="N4" s="29"/>
      <c r="O4" s="39">
        <v>229</v>
      </c>
      <c r="P4" s="36"/>
      <c r="Q4" s="41">
        <v>203.5</v>
      </c>
      <c r="R4" s="29"/>
      <c r="S4" s="39">
        <v>336</v>
      </c>
      <c r="T4" s="36"/>
      <c r="U4" s="41">
        <v>379</v>
      </c>
      <c r="V4" s="29"/>
      <c r="W4" s="39">
        <v>411</v>
      </c>
      <c r="X4" s="36"/>
      <c r="Y4" s="41">
        <v>276.5</v>
      </c>
      <c r="Z4" s="60"/>
      <c r="AA4" s="16">
        <f>C4+E4+G4+I4+K4+M4+O4+Q4+S4+U4+W4+Y4</f>
        <v>2875.5</v>
      </c>
    </row>
    <row r="5" spans="1:29" ht="12.75" customHeight="1" x14ac:dyDescent="0.2">
      <c r="A5" s="12" t="s">
        <v>15</v>
      </c>
      <c r="B5" s="28"/>
      <c r="C5" s="46">
        <f>SUM(C3:C4)</f>
        <v>805</v>
      </c>
      <c r="D5" s="37"/>
      <c r="E5" s="19">
        <f>SUM(E3:E4)</f>
        <v>924</v>
      </c>
      <c r="F5" s="28"/>
      <c r="G5" s="46">
        <f>SUM(G3:G4)</f>
        <v>770</v>
      </c>
      <c r="H5" s="37"/>
      <c r="I5" s="19">
        <f>SUM(I3:I4)</f>
        <v>819</v>
      </c>
      <c r="J5" s="28"/>
      <c r="K5" s="46">
        <f>SUM(K3:K4)</f>
        <v>650</v>
      </c>
      <c r="L5" s="37"/>
      <c r="M5" s="19">
        <f>SUM(M3:M4)</f>
        <v>337</v>
      </c>
      <c r="N5" s="28"/>
      <c r="O5" s="46">
        <f>SUM(O3:O4)</f>
        <v>625</v>
      </c>
      <c r="P5" s="37"/>
      <c r="Q5" s="19">
        <f>SUM(Q3:Q4)</f>
        <v>526</v>
      </c>
      <c r="R5" s="28"/>
      <c r="S5" s="46">
        <f>SUM(S3:S4)</f>
        <v>895</v>
      </c>
      <c r="T5" s="37"/>
      <c r="U5" s="19">
        <f>SUM(U3:U4)</f>
        <v>988</v>
      </c>
      <c r="V5" s="28"/>
      <c r="W5" s="46">
        <f>SUM(W3:W4)</f>
        <v>1146</v>
      </c>
      <c r="X5" s="37"/>
      <c r="Y5" s="19">
        <f>SUM(Y3:Y4)</f>
        <v>808</v>
      </c>
      <c r="Z5" s="61"/>
      <c r="AA5" s="18">
        <f>SUM(AA3:AA4)</f>
        <v>9293</v>
      </c>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9" s="11" customFormat="1" ht="12.75" customHeight="1" x14ac:dyDescent="0.2">
      <c r="A7" s="20" t="s">
        <v>75</v>
      </c>
      <c r="B7" s="28"/>
      <c r="C7" s="116">
        <v>53724.28</v>
      </c>
      <c r="D7" s="37"/>
      <c r="E7" s="117">
        <v>54149.09</v>
      </c>
      <c r="F7" s="28"/>
      <c r="G7" s="116">
        <v>49008.72</v>
      </c>
      <c r="H7" s="37"/>
      <c r="I7" s="117">
        <v>41080.82</v>
      </c>
      <c r="J7" s="28"/>
      <c r="K7" s="116">
        <v>20895.89</v>
      </c>
      <c r="L7" s="37"/>
      <c r="M7" s="117">
        <v>16633.599999999999</v>
      </c>
      <c r="N7" s="28"/>
      <c r="O7" s="116">
        <v>27933.37</v>
      </c>
      <c r="P7" s="37"/>
      <c r="Q7" s="117">
        <v>38303.910000000003</v>
      </c>
      <c r="R7" s="28"/>
      <c r="S7" s="116">
        <v>47310.7</v>
      </c>
      <c r="T7" s="37"/>
      <c r="U7" s="117">
        <v>54662.79</v>
      </c>
      <c r="V7" s="28"/>
      <c r="W7" s="116">
        <v>44989.89</v>
      </c>
      <c r="X7" s="37"/>
      <c r="Y7" s="117">
        <v>36783.449999999997</v>
      </c>
      <c r="Z7" s="92"/>
      <c r="AA7" s="119">
        <f>C7+E7+G7+I7+K7+M7+O7+Q7+S7+U7+W7+Y7</f>
        <v>485476.51000000007</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82</v>
      </c>
      <c r="C10" s="24">
        <v>2638.36</v>
      </c>
      <c r="D10" s="36">
        <v>93</v>
      </c>
      <c r="E10" s="2">
        <v>2692.69</v>
      </c>
      <c r="F10" s="29">
        <v>93</v>
      </c>
      <c r="G10" s="24">
        <v>2404.13</v>
      </c>
      <c r="H10" s="36">
        <v>81</v>
      </c>
      <c r="I10" s="2">
        <v>1853.84</v>
      </c>
      <c r="J10" s="29">
        <v>46</v>
      </c>
      <c r="K10" s="24">
        <v>1046.54</v>
      </c>
      <c r="L10" s="36">
        <v>30</v>
      </c>
      <c r="M10" s="2">
        <v>639.70000000000005</v>
      </c>
      <c r="N10" s="29">
        <v>60</v>
      </c>
      <c r="O10" s="24">
        <v>1048.33</v>
      </c>
      <c r="P10" s="36">
        <v>62</v>
      </c>
      <c r="Q10" s="2">
        <v>1836.38</v>
      </c>
      <c r="R10" s="29">
        <v>80</v>
      </c>
      <c r="S10" s="24">
        <v>2720.63</v>
      </c>
      <c r="T10" s="36">
        <v>108</v>
      </c>
      <c r="U10" s="2">
        <v>3797.88</v>
      </c>
      <c r="V10" s="29">
        <v>87</v>
      </c>
      <c r="W10" s="24">
        <v>2660.77</v>
      </c>
      <c r="X10" s="36">
        <v>69</v>
      </c>
      <c r="Y10" s="2">
        <v>2515.52</v>
      </c>
      <c r="Z10" s="61">
        <f t="shared" ref="Z10:AA13" si="0">B10+D10+F10+H10+J10+L10+N10+P10+R10+T10+V10+X10</f>
        <v>891</v>
      </c>
      <c r="AA10" s="15">
        <f t="shared" si="0"/>
        <v>25854.770000000004</v>
      </c>
    </row>
    <row r="11" spans="1:29" ht="12.75" customHeight="1" x14ac:dyDescent="0.2">
      <c r="A11" s="11" t="s">
        <v>102</v>
      </c>
      <c r="B11" s="29">
        <v>3</v>
      </c>
      <c r="C11" s="24">
        <v>46.39</v>
      </c>
      <c r="D11" s="36">
        <v>2</v>
      </c>
      <c r="E11" s="2">
        <v>18.61</v>
      </c>
      <c r="F11" s="29">
        <v>2</v>
      </c>
      <c r="G11" s="24">
        <v>18.09</v>
      </c>
      <c r="H11" s="36">
        <v>3</v>
      </c>
      <c r="I11" s="2">
        <v>24.18</v>
      </c>
      <c r="J11" s="29"/>
      <c r="K11" s="24"/>
      <c r="L11" s="36"/>
      <c r="M11" s="2"/>
      <c r="N11" s="29">
        <v>1</v>
      </c>
      <c r="O11" s="24">
        <v>264.98</v>
      </c>
      <c r="P11" s="36">
        <v>2</v>
      </c>
      <c r="Q11" s="2">
        <v>18.12</v>
      </c>
      <c r="R11" s="29">
        <v>2</v>
      </c>
      <c r="S11" s="24">
        <v>10.16</v>
      </c>
      <c r="T11" s="36">
        <v>1</v>
      </c>
      <c r="U11" s="2">
        <v>10.78</v>
      </c>
      <c r="V11" s="29"/>
      <c r="W11" s="24"/>
      <c r="X11" s="36"/>
      <c r="Y11" s="2"/>
      <c r="Z11" s="61">
        <f t="shared" si="0"/>
        <v>16</v>
      </c>
      <c r="AA11" s="15">
        <f t="shared" si="0"/>
        <v>411.31</v>
      </c>
    </row>
    <row r="12" spans="1:29" ht="12.75" customHeight="1" x14ac:dyDescent="0.2">
      <c r="A12" s="20" t="s">
        <v>95</v>
      </c>
      <c r="B12" s="29">
        <v>6</v>
      </c>
      <c r="C12" s="24">
        <v>239.99</v>
      </c>
      <c r="D12" s="36">
        <v>8</v>
      </c>
      <c r="E12" s="2">
        <v>1061</v>
      </c>
      <c r="F12" s="29">
        <v>10</v>
      </c>
      <c r="G12" s="24">
        <v>1237.99</v>
      </c>
      <c r="H12" s="36">
        <v>1</v>
      </c>
      <c r="I12" s="2">
        <v>0</v>
      </c>
      <c r="J12" s="29">
        <v>4</v>
      </c>
      <c r="K12" s="24">
        <v>113</v>
      </c>
      <c r="L12" s="36">
        <v>0</v>
      </c>
      <c r="M12" s="2">
        <v>164</v>
      </c>
      <c r="N12" s="29">
        <v>3</v>
      </c>
      <c r="O12" s="24">
        <v>168</v>
      </c>
      <c r="P12" s="36">
        <v>0</v>
      </c>
      <c r="Q12" s="2">
        <v>-152</v>
      </c>
      <c r="R12" s="29">
        <v>1</v>
      </c>
      <c r="S12" s="24">
        <v>220.01</v>
      </c>
      <c r="T12" s="36">
        <v>2</v>
      </c>
      <c r="U12" s="2">
        <v>621.99</v>
      </c>
      <c r="V12" s="29">
        <v>4</v>
      </c>
      <c r="W12" s="24">
        <v>231.99</v>
      </c>
      <c r="X12" s="36">
        <v>4</v>
      </c>
      <c r="Y12" s="2">
        <v>508.6</v>
      </c>
      <c r="Z12" s="61">
        <f t="shared" si="0"/>
        <v>43</v>
      </c>
      <c r="AA12" s="15">
        <f t="shared" si="0"/>
        <v>4414.57</v>
      </c>
    </row>
    <row r="13" spans="1:29" s="10" customFormat="1" ht="12.75" customHeight="1" x14ac:dyDescent="0.2">
      <c r="A13" s="20" t="s">
        <v>96</v>
      </c>
      <c r="B13" s="39">
        <v>1</v>
      </c>
      <c r="C13" s="25">
        <v>12</v>
      </c>
      <c r="D13" s="41"/>
      <c r="E13" s="4"/>
      <c r="F13" s="39"/>
      <c r="G13" s="25"/>
      <c r="H13" s="41"/>
      <c r="I13" s="4"/>
      <c r="J13" s="39"/>
      <c r="K13" s="25"/>
      <c r="L13" s="41"/>
      <c r="M13" s="4"/>
      <c r="N13" s="39"/>
      <c r="O13" s="25"/>
      <c r="P13" s="41"/>
      <c r="Q13" s="4"/>
      <c r="R13" s="39"/>
      <c r="S13" s="25"/>
      <c r="T13" s="41"/>
      <c r="U13" s="4"/>
      <c r="V13" s="39"/>
      <c r="W13" s="25"/>
      <c r="X13" s="41"/>
      <c r="Y13" s="4"/>
      <c r="Z13" s="61">
        <f t="shared" si="0"/>
        <v>1</v>
      </c>
      <c r="AA13" s="15">
        <f t="shared" si="0"/>
        <v>12</v>
      </c>
    </row>
    <row r="14" spans="1:29" ht="12.75" customHeight="1" x14ac:dyDescent="0.2">
      <c r="A14" s="33" t="s">
        <v>20</v>
      </c>
      <c r="B14" s="28">
        <f t="shared" ref="B14:AA14" si="1">SUM(B10:B13)</f>
        <v>92</v>
      </c>
      <c r="C14" s="46">
        <f t="shared" si="1"/>
        <v>2936.74</v>
      </c>
      <c r="D14" s="37">
        <f t="shared" si="1"/>
        <v>103</v>
      </c>
      <c r="E14" s="19">
        <f t="shared" si="1"/>
        <v>3772.3</v>
      </c>
      <c r="F14" s="28">
        <f t="shared" si="1"/>
        <v>105</v>
      </c>
      <c r="G14" s="46">
        <f t="shared" si="1"/>
        <v>3660.21</v>
      </c>
      <c r="H14" s="37">
        <f t="shared" si="1"/>
        <v>85</v>
      </c>
      <c r="I14" s="19">
        <f t="shared" si="1"/>
        <v>1878.02</v>
      </c>
      <c r="J14" s="28">
        <f t="shared" si="1"/>
        <v>50</v>
      </c>
      <c r="K14" s="46">
        <f t="shared" si="1"/>
        <v>1159.54</v>
      </c>
      <c r="L14" s="37">
        <f t="shared" si="1"/>
        <v>30</v>
      </c>
      <c r="M14" s="19">
        <f t="shared" si="1"/>
        <v>803.7</v>
      </c>
      <c r="N14" s="28">
        <f t="shared" si="1"/>
        <v>64</v>
      </c>
      <c r="O14" s="46">
        <f t="shared" si="1"/>
        <v>1481.31</v>
      </c>
      <c r="P14" s="37">
        <f t="shared" si="1"/>
        <v>64</v>
      </c>
      <c r="Q14" s="19">
        <f t="shared" si="1"/>
        <v>1702.5</v>
      </c>
      <c r="R14" s="28">
        <f t="shared" si="1"/>
        <v>83</v>
      </c>
      <c r="S14" s="46">
        <f t="shared" si="1"/>
        <v>2950.8</v>
      </c>
      <c r="T14" s="37">
        <f t="shared" si="1"/>
        <v>111</v>
      </c>
      <c r="U14" s="19">
        <f t="shared" si="1"/>
        <v>4430.6500000000005</v>
      </c>
      <c r="V14" s="28">
        <f t="shared" si="1"/>
        <v>91</v>
      </c>
      <c r="W14" s="46">
        <f t="shared" si="1"/>
        <v>2892.76</v>
      </c>
      <c r="X14" s="37">
        <f t="shared" si="1"/>
        <v>73</v>
      </c>
      <c r="Y14" s="19">
        <f t="shared" si="1"/>
        <v>3024.12</v>
      </c>
      <c r="Z14" s="93">
        <f t="shared" si="1"/>
        <v>951</v>
      </c>
      <c r="AA14" s="35">
        <f t="shared" si="1"/>
        <v>30692.650000000005</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7"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7" ht="12.75" customHeight="1" x14ac:dyDescent="0.2">
      <c r="A18" s="20" t="s">
        <v>22</v>
      </c>
      <c r="B18" s="29"/>
      <c r="C18" s="24"/>
      <c r="D18" s="36"/>
      <c r="E18" s="2"/>
      <c r="F18" s="29"/>
      <c r="G18" s="24"/>
      <c r="H18" s="36"/>
      <c r="I18" s="2"/>
      <c r="J18" s="29"/>
      <c r="K18" s="24"/>
      <c r="L18" s="36"/>
      <c r="M18" s="2"/>
      <c r="N18" s="29"/>
      <c r="O18" s="24"/>
      <c r="P18" s="36"/>
      <c r="Q18" s="2"/>
      <c r="R18" s="29"/>
      <c r="S18" s="24"/>
      <c r="T18" s="36"/>
      <c r="U18" s="2"/>
      <c r="V18" s="29"/>
      <c r="W18" s="24"/>
      <c r="X18" s="36"/>
      <c r="Y18" s="2"/>
      <c r="Z18" s="61">
        <f t="shared" si="2"/>
        <v>0</v>
      </c>
      <c r="AA18" s="15">
        <f t="shared" si="2"/>
        <v>0</v>
      </c>
    </row>
    <row r="19" spans="1:27" ht="12.75" customHeight="1" x14ac:dyDescent="0.2">
      <c r="A19" s="20" t="s">
        <v>56</v>
      </c>
      <c r="B19" s="28">
        <v>4</v>
      </c>
      <c r="C19" s="26">
        <v>919.7</v>
      </c>
      <c r="D19" s="37">
        <v>2</v>
      </c>
      <c r="E19" s="3">
        <v>874.96</v>
      </c>
      <c r="F19" s="28">
        <v>4</v>
      </c>
      <c r="G19" s="26">
        <v>1784.01</v>
      </c>
      <c r="H19" s="37">
        <v>2</v>
      </c>
      <c r="I19" s="3">
        <v>841.71</v>
      </c>
      <c r="J19" s="28">
        <v>3</v>
      </c>
      <c r="K19" s="26">
        <v>2519.5500000000002</v>
      </c>
      <c r="L19" s="37">
        <v>2</v>
      </c>
      <c r="M19" s="3">
        <v>1704.95</v>
      </c>
      <c r="N19" s="28">
        <v>3</v>
      </c>
      <c r="O19" s="26">
        <v>605.78</v>
      </c>
      <c r="P19" s="37">
        <v>1</v>
      </c>
      <c r="Q19" s="3">
        <v>222.42</v>
      </c>
      <c r="R19" s="28">
        <v>6</v>
      </c>
      <c r="S19" s="26">
        <v>1520.9</v>
      </c>
      <c r="T19" s="37">
        <v>2</v>
      </c>
      <c r="U19" s="3">
        <v>386.41</v>
      </c>
      <c r="V19" s="28">
        <v>4</v>
      </c>
      <c r="W19" s="26">
        <v>1159.8</v>
      </c>
      <c r="X19" s="37">
        <v>5</v>
      </c>
      <c r="Y19" s="3">
        <v>1830.09</v>
      </c>
      <c r="Z19" s="61">
        <f t="shared" si="2"/>
        <v>38</v>
      </c>
      <c r="AA19" s="15">
        <f t="shared" si="2"/>
        <v>14370.28</v>
      </c>
    </row>
    <row r="20" spans="1:27" ht="12.75" customHeight="1" x14ac:dyDescent="0.2">
      <c r="A20" s="20" t="s">
        <v>23</v>
      </c>
      <c r="B20" s="28"/>
      <c r="C20" s="26"/>
      <c r="D20" s="37"/>
      <c r="E20" s="3"/>
      <c r="F20" s="28">
        <v>2</v>
      </c>
      <c r="G20" s="26">
        <v>377.03</v>
      </c>
      <c r="H20" s="37">
        <v>4</v>
      </c>
      <c r="I20" s="3">
        <v>1507.6</v>
      </c>
      <c r="J20" s="28">
        <v>4</v>
      </c>
      <c r="K20" s="26">
        <v>1456.04</v>
      </c>
      <c r="L20" s="37"/>
      <c r="M20" s="3"/>
      <c r="N20" s="28"/>
      <c r="O20" s="26"/>
      <c r="P20" s="37">
        <v>2</v>
      </c>
      <c r="Q20" s="3">
        <v>1081.05</v>
      </c>
      <c r="R20" s="28">
        <v>4</v>
      </c>
      <c r="S20" s="26">
        <v>1499.75</v>
      </c>
      <c r="T20" s="37">
        <v>5</v>
      </c>
      <c r="U20" s="3">
        <v>513.73</v>
      </c>
      <c r="V20" s="28">
        <v>4</v>
      </c>
      <c r="W20" s="26">
        <v>923.88</v>
      </c>
      <c r="X20" s="37"/>
      <c r="Y20" s="3"/>
      <c r="Z20" s="61">
        <f t="shared" si="2"/>
        <v>25</v>
      </c>
      <c r="AA20" s="15">
        <f t="shared" si="2"/>
        <v>7359.0800000000008</v>
      </c>
    </row>
    <row r="21" spans="1:27" ht="12.75" customHeight="1" x14ac:dyDescent="0.2">
      <c r="A21" s="20" t="s">
        <v>58</v>
      </c>
      <c r="B21" s="39"/>
      <c r="C21" s="25"/>
      <c r="D21" s="41"/>
      <c r="E21" s="4"/>
      <c r="F21" s="39"/>
      <c r="G21" s="25"/>
      <c r="H21" s="41">
        <v>2</v>
      </c>
      <c r="I21" s="4">
        <v>143</v>
      </c>
      <c r="J21" s="29"/>
      <c r="K21" s="24"/>
      <c r="L21" s="36"/>
      <c r="M21" s="2"/>
      <c r="N21" s="29"/>
      <c r="O21" s="24"/>
      <c r="P21" s="36">
        <v>1</v>
      </c>
      <c r="Q21" s="2">
        <v>187.72</v>
      </c>
      <c r="R21" s="29"/>
      <c r="S21" s="24"/>
      <c r="T21" s="36">
        <v>1</v>
      </c>
      <c r="U21" s="2">
        <v>25</v>
      </c>
      <c r="V21" s="29">
        <v>1</v>
      </c>
      <c r="W21" s="24">
        <v>296.07</v>
      </c>
      <c r="X21" s="36">
        <v>3</v>
      </c>
      <c r="Y21" s="2">
        <v>407</v>
      </c>
      <c r="Z21" s="61">
        <f t="shared" si="2"/>
        <v>8</v>
      </c>
      <c r="AA21" s="15">
        <f t="shared" si="2"/>
        <v>1058.79</v>
      </c>
    </row>
    <row r="22" spans="1:27" ht="12.75" customHeight="1" x14ac:dyDescent="0.2">
      <c r="A22" s="12" t="s">
        <v>21</v>
      </c>
      <c r="B22" s="28">
        <f t="shared" ref="B22:AA22" si="3">SUM(B17:B21)</f>
        <v>4</v>
      </c>
      <c r="C22" s="46">
        <f t="shared" si="3"/>
        <v>919.7</v>
      </c>
      <c r="D22" s="37">
        <f t="shared" si="3"/>
        <v>2</v>
      </c>
      <c r="E22" s="19">
        <f t="shared" si="3"/>
        <v>874.96</v>
      </c>
      <c r="F22" s="28">
        <f t="shared" si="3"/>
        <v>6</v>
      </c>
      <c r="G22" s="46">
        <f t="shared" si="3"/>
        <v>2161.04</v>
      </c>
      <c r="H22" s="37">
        <f t="shared" si="3"/>
        <v>8</v>
      </c>
      <c r="I22" s="19">
        <f t="shared" si="3"/>
        <v>2492.31</v>
      </c>
      <c r="J22" s="51">
        <f t="shared" si="3"/>
        <v>7</v>
      </c>
      <c r="K22" s="48">
        <f t="shared" si="3"/>
        <v>3975.59</v>
      </c>
      <c r="L22" s="50">
        <f t="shared" si="3"/>
        <v>2</v>
      </c>
      <c r="M22" s="49">
        <f t="shared" si="3"/>
        <v>1704.95</v>
      </c>
      <c r="N22" s="51">
        <f t="shared" si="3"/>
        <v>3</v>
      </c>
      <c r="O22" s="48">
        <f t="shared" si="3"/>
        <v>605.78</v>
      </c>
      <c r="P22" s="50">
        <f t="shared" si="3"/>
        <v>4</v>
      </c>
      <c r="Q22" s="49">
        <f t="shared" si="3"/>
        <v>1491.19</v>
      </c>
      <c r="R22" s="51">
        <f t="shared" si="3"/>
        <v>10</v>
      </c>
      <c r="S22" s="48">
        <f t="shared" si="3"/>
        <v>3020.65</v>
      </c>
      <c r="T22" s="50">
        <f t="shared" si="3"/>
        <v>8</v>
      </c>
      <c r="U22" s="49">
        <f t="shared" si="3"/>
        <v>925.1400000000001</v>
      </c>
      <c r="V22" s="51">
        <f t="shared" si="3"/>
        <v>9</v>
      </c>
      <c r="W22" s="48">
        <f t="shared" si="3"/>
        <v>2379.75</v>
      </c>
      <c r="X22" s="50">
        <f t="shared" si="3"/>
        <v>8</v>
      </c>
      <c r="Y22" s="49">
        <f t="shared" si="3"/>
        <v>2237.09</v>
      </c>
      <c r="Z22" s="93">
        <f t="shared" si="3"/>
        <v>71</v>
      </c>
      <c r="AA22" s="35">
        <f t="shared" si="3"/>
        <v>22788.15</v>
      </c>
    </row>
    <row r="23" spans="1:27"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7"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7" s="10" customFormat="1" ht="12.75" customHeight="1" x14ac:dyDescent="0.2">
      <c r="A25" s="20" t="s">
        <v>53</v>
      </c>
      <c r="B25" s="28">
        <v>26</v>
      </c>
      <c r="C25" s="26">
        <v>1325.49</v>
      </c>
      <c r="D25" s="37">
        <v>34</v>
      </c>
      <c r="E25" s="3">
        <v>1739.69</v>
      </c>
      <c r="F25" s="28">
        <v>72</v>
      </c>
      <c r="G25" s="26">
        <v>3664.57</v>
      </c>
      <c r="H25" s="37">
        <v>84</v>
      </c>
      <c r="I25" s="3">
        <v>4861.4799999999996</v>
      </c>
      <c r="J25" s="28">
        <v>87</v>
      </c>
      <c r="K25" s="26">
        <v>4078.99</v>
      </c>
      <c r="L25" s="37">
        <v>25</v>
      </c>
      <c r="M25" s="3">
        <v>1192.8599999999999</v>
      </c>
      <c r="N25" s="28">
        <v>25</v>
      </c>
      <c r="O25" s="27">
        <v>713</v>
      </c>
      <c r="P25" s="37">
        <v>63</v>
      </c>
      <c r="Q25" s="43">
        <v>2945.58</v>
      </c>
      <c r="R25" s="28">
        <v>55</v>
      </c>
      <c r="S25" s="27">
        <v>1465.17</v>
      </c>
      <c r="T25" s="37">
        <v>84</v>
      </c>
      <c r="U25" s="43">
        <v>4506.78</v>
      </c>
      <c r="V25" s="28">
        <v>49</v>
      </c>
      <c r="W25" s="27">
        <v>2680.4</v>
      </c>
      <c r="X25" s="37">
        <v>58</v>
      </c>
      <c r="Y25" s="43">
        <v>4261.41</v>
      </c>
      <c r="Z25" s="61">
        <f>B25+D25+F25+H25+J25+L25+N25+P25+R25+T25+V25+X25</f>
        <v>662</v>
      </c>
      <c r="AA25" s="23">
        <f>C25+E25+G25+I25+K25+M25+O25+Q25+S25+U25+W25+Y25</f>
        <v>33435.42</v>
      </c>
    </row>
    <row r="26" spans="1:27" ht="12.75" customHeight="1" x14ac:dyDescent="0.2">
      <c r="A26" s="20" t="s">
        <v>54</v>
      </c>
      <c r="B26" s="28">
        <v>32</v>
      </c>
      <c r="C26" s="26">
        <v>2164.4899999999998</v>
      </c>
      <c r="D26" s="37">
        <v>39</v>
      </c>
      <c r="E26" s="3">
        <v>2289.88</v>
      </c>
      <c r="F26" s="28">
        <v>34</v>
      </c>
      <c r="G26" s="26">
        <v>599.22</v>
      </c>
      <c r="H26" s="37">
        <v>19</v>
      </c>
      <c r="I26" s="3">
        <v>682.36</v>
      </c>
      <c r="J26" s="28">
        <v>26</v>
      </c>
      <c r="K26" s="26">
        <v>676.49</v>
      </c>
      <c r="L26" s="37">
        <v>9</v>
      </c>
      <c r="M26" s="3">
        <v>271</v>
      </c>
      <c r="N26" s="28">
        <v>20</v>
      </c>
      <c r="O26" s="27">
        <v>458.37</v>
      </c>
      <c r="P26" s="37">
        <v>18</v>
      </c>
      <c r="Q26" s="43">
        <v>479</v>
      </c>
      <c r="R26" s="28">
        <v>23</v>
      </c>
      <c r="S26" s="27">
        <v>417.13</v>
      </c>
      <c r="T26" s="37">
        <v>77</v>
      </c>
      <c r="U26" s="43">
        <v>1414.47</v>
      </c>
      <c r="V26" s="28">
        <v>61</v>
      </c>
      <c r="W26" s="27">
        <v>823.1</v>
      </c>
      <c r="X26" s="37">
        <v>76</v>
      </c>
      <c r="Y26" s="43">
        <v>2887.64</v>
      </c>
      <c r="Z26" s="61">
        <f>B26+D26+F26+H26+J26+L26+N26+P26+R26+T26+V26+X26</f>
        <v>434</v>
      </c>
      <c r="AA26" s="23">
        <f>C26+E26+G26+I26+K26+M26+O26+Q26+S26+U26+W26+Y26</f>
        <v>13163.15</v>
      </c>
    </row>
    <row r="27" spans="1:27" s="63" customFormat="1" ht="12.75" customHeight="1" x14ac:dyDescent="0.2">
      <c r="A27" s="56" t="s">
        <v>97</v>
      </c>
      <c r="B27" s="59">
        <f t="shared" ref="B27:Y27" si="4">B25+B26</f>
        <v>58</v>
      </c>
      <c r="C27" s="78">
        <f t="shared" si="4"/>
        <v>3489.9799999999996</v>
      </c>
      <c r="D27" s="79">
        <f t="shared" si="4"/>
        <v>73</v>
      </c>
      <c r="E27" s="80">
        <f t="shared" si="4"/>
        <v>4029.57</v>
      </c>
      <c r="F27" s="59">
        <f t="shared" si="4"/>
        <v>106</v>
      </c>
      <c r="G27" s="78">
        <f t="shared" si="4"/>
        <v>4263.79</v>
      </c>
      <c r="H27" s="79">
        <f t="shared" si="4"/>
        <v>103</v>
      </c>
      <c r="I27" s="80">
        <f t="shared" si="4"/>
        <v>5543.8399999999992</v>
      </c>
      <c r="J27" s="59">
        <f t="shared" si="4"/>
        <v>113</v>
      </c>
      <c r="K27" s="78">
        <f t="shared" si="4"/>
        <v>4755.4799999999996</v>
      </c>
      <c r="L27" s="79">
        <f t="shared" si="4"/>
        <v>34</v>
      </c>
      <c r="M27" s="80">
        <f t="shared" si="4"/>
        <v>1463.86</v>
      </c>
      <c r="N27" s="59">
        <f t="shared" si="4"/>
        <v>45</v>
      </c>
      <c r="O27" s="78">
        <f t="shared" si="4"/>
        <v>1171.3699999999999</v>
      </c>
      <c r="P27" s="79">
        <f t="shared" si="4"/>
        <v>81</v>
      </c>
      <c r="Q27" s="80">
        <f t="shared" si="4"/>
        <v>3424.58</v>
      </c>
      <c r="R27" s="59">
        <f t="shared" si="4"/>
        <v>78</v>
      </c>
      <c r="S27" s="78">
        <f t="shared" si="4"/>
        <v>1882.3000000000002</v>
      </c>
      <c r="T27" s="79">
        <f t="shared" si="4"/>
        <v>161</v>
      </c>
      <c r="U27" s="80">
        <f t="shared" si="4"/>
        <v>5921.25</v>
      </c>
      <c r="V27" s="59">
        <f t="shared" si="4"/>
        <v>110</v>
      </c>
      <c r="W27" s="78">
        <f t="shared" si="4"/>
        <v>3503.5</v>
      </c>
      <c r="X27" s="79">
        <f t="shared" si="4"/>
        <v>134</v>
      </c>
      <c r="Y27" s="80">
        <f t="shared" si="4"/>
        <v>7149.0499999999993</v>
      </c>
      <c r="Z27" s="85">
        <f t="shared" ref="Z27:AA27" si="5">SUM(Z25:Z26)</f>
        <v>1096</v>
      </c>
      <c r="AA27" s="118">
        <f t="shared" si="5"/>
        <v>46598.57</v>
      </c>
    </row>
    <row r="28" spans="1:27"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7" ht="12.75" customHeight="1" x14ac:dyDescent="0.2">
      <c r="A29" s="34" t="s">
        <v>19</v>
      </c>
      <c r="B29" s="28"/>
      <c r="C29" s="46">
        <f>SUM(C14+C22+C27)</f>
        <v>7346.4199999999992</v>
      </c>
      <c r="D29" s="37"/>
      <c r="E29" s="19">
        <f>SUM(E14+E22+E27)</f>
        <v>8676.83</v>
      </c>
      <c r="F29" s="28"/>
      <c r="G29" s="46">
        <f>SUM(G14+G22+G27)</f>
        <v>10085.040000000001</v>
      </c>
      <c r="H29" s="37"/>
      <c r="I29" s="19">
        <f>SUM(I14+I22+I27)</f>
        <v>9914.1699999999983</v>
      </c>
      <c r="J29" s="28"/>
      <c r="K29" s="46">
        <f>SUM(K14+K22+K27)</f>
        <v>9890.61</v>
      </c>
      <c r="L29" s="37"/>
      <c r="M29" s="19">
        <f>SUM(M14+M22+M27)</f>
        <v>3972.51</v>
      </c>
      <c r="N29" s="28"/>
      <c r="O29" s="46">
        <f>SUM(O14+O22+O27)</f>
        <v>3258.46</v>
      </c>
      <c r="P29" s="37"/>
      <c r="Q29" s="19">
        <f>SUM(Q14+Q22+Q27)</f>
        <v>6618.27</v>
      </c>
      <c r="R29" s="28"/>
      <c r="S29" s="46">
        <f>SUM(S14+S22+S27)</f>
        <v>7853.7500000000009</v>
      </c>
      <c r="T29" s="37"/>
      <c r="U29" s="19">
        <f>SUM(U14+U22+U27)</f>
        <v>11277.04</v>
      </c>
      <c r="V29" s="28"/>
      <c r="W29" s="46">
        <f>SUM(W14+W22+W27)</f>
        <v>8776.01</v>
      </c>
      <c r="X29" s="37"/>
      <c r="Y29" s="19">
        <f>SUM(Y14+Y22+Y27)</f>
        <v>12410.259999999998</v>
      </c>
      <c r="Z29" s="61"/>
      <c r="AA29" s="17">
        <f>SUM(AA14+AA22+AA27)</f>
        <v>100079.37</v>
      </c>
    </row>
    <row r="30" spans="1:27"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7"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7" s="75" customFormat="1" ht="14.25" customHeight="1" x14ac:dyDescent="0.2">
      <c r="A32" s="70" t="s">
        <v>49</v>
      </c>
      <c r="B32" s="71">
        <v>2</v>
      </c>
      <c r="C32" s="71">
        <v>628.84</v>
      </c>
      <c r="D32" s="66"/>
      <c r="E32" s="66"/>
      <c r="F32" s="71"/>
      <c r="G32" s="71"/>
      <c r="H32" s="66">
        <v>1</v>
      </c>
      <c r="I32" s="66">
        <v>319.17</v>
      </c>
      <c r="J32" s="71">
        <v>2</v>
      </c>
      <c r="K32" s="71">
        <v>692.66</v>
      </c>
      <c r="L32" s="66"/>
      <c r="M32" s="66"/>
      <c r="N32" s="71"/>
      <c r="O32" s="71"/>
      <c r="P32" s="66">
        <v>1</v>
      </c>
      <c r="Q32" s="66">
        <v>74.42</v>
      </c>
      <c r="R32" s="71">
        <v>1</v>
      </c>
      <c r="S32" s="71">
        <v>550.29999999999995</v>
      </c>
      <c r="T32" s="66">
        <v>2</v>
      </c>
      <c r="U32" s="66">
        <v>597.66999999999996</v>
      </c>
      <c r="V32" s="71"/>
      <c r="W32" s="71"/>
      <c r="X32" s="66"/>
      <c r="Y32" s="66"/>
      <c r="Z32" s="55">
        <f t="shared" ref="Z32:AA35" si="6">SUM(B32+D32+F32+H32+J32+L32+N32+P32+R32+T32+V32+X32)</f>
        <v>9</v>
      </c>
      <c r="AA32" s="74">
        <f t="shared" si="6"/>
        <v>2863.0600000000004</v>
      </c>
    </row>
    <row r="33" spans="1:31" s="76" customFormat="1" x14ac:dyDescent="0.2">
      <c r="A33" s="70" t="s">
        <v>70</v>
      </c>
      <c r="B33" s="71">
        <v>3</v>
      </c>
      <c r="C33" s="71">
        <v>478.06</v>
      </c>
      <c r="D33" s="66">
        <v>0</v>
      </c>
      <c r="E33" s="66">
        <v>107.08</v>
      </c>
      <c r="F33" s="71">
        <v>1</v>
      </c>
      <c r="G33" s="71">
        <v>27.91</v>
      </c>
      <c r="H33" s="66">
        <v>2</v>
      </c>
      <c r="I33" s="66">
        <v>186.08</v>
      </c>
      <c r="J33" s="71"/>
      <c r="K33" s="71"/>
      <c r="L33" s="66"/>
      <c r="M33" s="66"/>
      <c r="N33" s="71"/>
      <c r="O33" s="71"/>
      <c r="P33" s="66">
        <v>1</v>
      </c>
      <c r="Q33" s="66">
        <v>194.07</v>
      </c>
      <c r="R33" s="71">
        <v>1</v>
      </c>
      <c r="S33" s="71">
        <v>10</v>
      </c>
      <c r="T33" s="66"/>
      <c r="U33" s="66"/>
      <c r="V33" s="71"/>
      <c r="W33" s="71"/>
      <c r="X33" s="66"/>
      <c r="Y33" s="66"/>
      <c r="Z33" s="55">
        <f t="shared" si="6"/>
        <v>8</v>
      </c>
      <c r="AA33" s="74">
        <f t="shared" si="6"/>
        <v>1003.2</v>
      </c>
    </row>
    <row r="34" spans="1:31" s="76" customFormat="1" x14ac:dyDescent="0.2">
      <c r="A34" s="70" t="s">
        <v>61</v>
      </c>
      <c r="B34" s="71">
        <v>6</v>
      </c>
      <c r="C34" s="71">
        <v>450.46</v>
      </c>
      <c r="D34" s="66">
        <v>8</v>
      </c>
      <c r="E34" s="66">
        <v>365.15</v>
      </c>
      <c r="F34" s="71">
        <v>2</v>
      </c>
      <c r="G34" s="71">
        <v>477.41</v>
      </c>
      <c r="H34" s="66"/>
      <c r="I34" s="66"/>
      <c r="J34" s="71"/>
      <c r="K34" s="71"/>
      <c r="L34" s="66"/>
      <c r="M34" s="66"/>
      <c r="N34" s="71"/>
      <c r="O34" s="71"/>
      <c r="P34" s="66"/>
      <c r="Q34" s="66"/>
      <c r="R34" s="71"/>
      <c r="S34" s="71"/>
      <c r="T34" s="66"/>
      <c r="U34" s="66"/>
      <c r="V34" s="71"/>
      <c r="W34" s="71"/>
      <c r="X34" s="66"/>
      <c r="Y34" s="66"/>
      <c r="Z34" s="55">
        <f t="shared" si="6"/>
        <v>16</v>
      </c>
      <c r="AA34" s="74">
        <f t="shared" si="6"/>
        <v>1293.02</v>
      </c>
    </row>
    <row r="35" spans="1:31"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31" s="9" customFormat="1" ht="12.75" customHeight="1" x14ac:dyDescent="0.2">
      <c r="A36" s="12" t="s">
        <v>65</v>
      </c>
      <c r="B36" s="90">
        <f t="shared" ref="B36:AA36" si="7">SUM(B32:B35)</f>
        <v>11</v>
      </c>
      <c r="C36" s="67">
        <f t="shared" si="7"/>
        <v>1557.3600000000001</v>
      </c>
      <c r="D36" s="91">
        <f t="shared" si="7"/>
        <v>8</v>
      </c>
      <c r="E36" s="68">
        <f t="shared" si="7"/>
        <v>472.22999999999996</v>
      </c>
      <c r="F36" s="90">
        <f t="shared" si="7"/>
        <v>3</v>
      </c>
      <c r="G36" s="67">
        <f t="shared" si="7"/>
        <v>505.32000000000005</v>
      </c>
      <c r="H36" s="91">
        <f t="shared" si="7"/>
        <v>3</v>
      </c>
      <c r="I36" s="68">
        <f t="shared" si="7"/>
        <v>505.25</v>
      </c>
      <c r="J36" s="90">
        <f t="shared" si="7"/>
        <v>2</v>
      </c>
      <c r="K36" s="67">
        <f t="shared" si="7"/>
        <v>692.66</v>
      </c>
      <c r="L36" s="91">
        <f t="shared" si="7"/>
        <v>0</v>
      </c>
      <c r="M36" s="68">
        <f t="shared" si="7"/>
        <v>0</v>
      </c>
      <c r="N36" s="90">
        <f t="shared" si="7"/>
        <v>0</v>
      </c>
      <c r="O36" s="67">
        <f t="shared" si="7"/>
        <v>0</v>
      </c>
      <c r="P36" s="91">
        <f t="shared" si="7"/>
        <v>2</v>
      </c>
      <c r="Q36" s="68">
        <f t="shared" si="7"/>
        <v>268.49</v>
      </c>
      <c r="R36" s="90">
        <f t="shared" si="7"/>
        <v>2</v>
      </c>
      <c r="S36" s="67">
        <f t="shared" si="7"/>
        <v>560.29999999999995</v>
      </c>
      <c r="T36" s="91">
        <f t="shared" si="7"/>
        <v>2</v>
      </c>
      <c r="U36" s="68">
        <f t="shared" si="7"/>
        <v>597.66999999999996</v>
      </c>
      <c r="V36" s="90">
        <f t="shared" si="7"/>
        <v>0</v>
      </c>
      <c r="W36" s="67">
        <f t="shared" si="7"/>
        <v>0</v>
      </c>
      <c r="X36" s="91">
        <f t="shared" si="7"/>
        <v>0</v>
      </c>
      <c r="Y36" s="68">
        <f t="shared" si="7"/>
        <v>0</v>
      </c>
      <c r="Z36" s="94">
        <f t="shared" si="7"/>
        <v>33</v>
      </c>
      <c r="AA36" s="69">
        <f t="shared" si="7"/>
        <v>5159.2800000000007</v>
      </c>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9"/>
    </row>
    <row r="40" spans="1:31" s="99" customFormat="1" ht="25.5" x14ac:dyDescent="0.2">
      <c r="A40" s="96" t="s">
        <v>72</v>
      </c>
      <c r="B40" s="97"/>
      <c r="C40" s="98">
        <f>C29-C5-C36</f>
        <v>4984.0599999999995</v>
      </c>
      <c r="D40" s="97"/>
      <c r="E40" s="98">
        <f>E29-E5-E36</f>
        <v>7280.6</v>
      </c>
      <c r="F40" s="98"/>
      <c r="G40" s="98">
        <f>G29-G5-G36</f>
        <v>8809.7200000000012</v>
      </c>
      <c r="H40" s="97"/>
      <c r="I40" s="98">
        <f>I29-I5-I36</f>
        <v>8589.9199999999983</v>
      </c>
      <c r="J40" s="97"/>
      <c r="K40" s="98">
        <f>K29-K5-K36</f>
        <v>8547.9500000000007</v>
      </c>
      <c r="L40" s="97"/>
      <c r="M40" s="98">
        <f>M29-M5-M36</f>
        <v>3635.51</v>
      </c>
      <c r="N40" s="98"/>
      <c r="O40" s="98">
        <f>O29-O5-O36</f>
        <v>2633.46</v>
      </c>
      <c r="P40" s="97"/>
      <c r="Q40" s="98">
        <f>Q29-Q5-Q36</f>
        <v>5823.7800000000007</v>
      </c>
      <c r="R40" s="97"/>
      <c r="S40" s="98">
        <f>S29-S5-S36</f>
        <v>6398.4500000000007</v>
      </c>
      <c r="T40" s="97"/>
      <c r="U40" s="98">
        <f>U29-U5-U36</f>
        <v>9691.3700000000008</v>
      </c>
      <c r="V40" s="97"/>
      <c r="W40" s="98">
        <f>W29-W5-W36</f>
        <v>7630.01</v>
      </c>
      <c r="X40" s="97"/>
      <c r="Y40" s="98">
        <f>Y29-Y5-Y36</f>
        <v>11602.259999999998</v>
      </c>
      <c r="Z40" s="97"/>
      <c r="AA40" s="98">
        <f>AA29-AA5-AA36</f>
        <v>85627.09</v>
      </c>
      <c r="AB40" s="9"/>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89" customWidth="1"/>
    <col min="27" max="27" width="14.5703125" style="1" customWidth="1"/>
    <col min="28" max="194" width="8.85546875" customWidth="1"/>
  </cols>
  <sheetData>
    <row r="1" spans="1:29" ht="16.5" customHeight="1" x14ac:dyDescent="0.2">
      <c r="A1" s="9" t="s">
        <v>77</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197</v>
      </c>
      <c r="C3" s="24">
        <v>1412.5</v>
      </c>
      <c r="D3" s="37">
        <v>268</v>
      </c>
      <c r="E3" s="2">
        <v>2077.5</v>
      </c>
      <c r="F3" s="28">
        <v>189</v>
      </c>
      <c r="G3" s="24">
        <v>1456</v>
      </c>
      <c r="H3" s="37">
        <v>242</v>
      </c>
      <c r="I3" s="2">
        <v>1675</v>
      </c>
      <c r="J3" s="28">
        <v>244</v>
      </c>
      <c r="K3" s="24">
        <v>1875</v>
      </c>
      <c r="L3" s="37">
        <v>260</v>
      </c>
      <c r="M3" s="2">
        <v>2385</v>
      </c>
      <c r="N3" s="28">
        <v>234</v>
      </c>
      <c r="O3" s="24">
        <v>1738</v>
      </c>
      <c r="P3" s="37">
        <v>230</v>
      </c>
      <c r="Q3" s="2">
        <v>1900.5</v>
      </c>
      <c r="R3" s="28">
        <v>200</v>
      </c>
      <c r="S3" s="24">
        <v>1459.5</v>
      </c>
      <c r="T3" s="37">
        <v>249</v>
      </c>
      <c r="U3" s="2">
        <v>1614</v>
      </c>
      <c r="V3" s="28">
        <v>251</v>
      </c>
      <c r="W3" s="24">
        <v>1769.5</v>
      </c>
      <c r="X3" s="37">
        <v>216</v>
      </c>
      <c r="Y3" s="2">
        <v>1813</v>
      </c>
      <c r="Z3" s="61">
        <f>B3+D3+F3+H3+J3+L3+N3+P3+R3+T3+V3+X3</f>
        <v>2780</v>
      </c>
      <c r="AA3" s="15">
        <f>C3+E3+G3+I3+K3+M3+O3+Q3+S3+U3+W3+Y3</f>
        <v>21175.5</v>
      </c>
    </row>
    <row r="4" spans="1:29" ht="12.75" customHeight="1" x14ac:dyDescent="0.2">
      <c r="A4" s="20" t="s">
        <v>41</v>
      </c>
      <c r="B4" s="29"/>
      <c r="C4" s="39">
        <v>271.5</v>
      </c>
      <c r="D4" s="36"/>
      <c r="E4" s="41">
        <v>366.5</v>
      </c>
      <c r="F4" s="29"/>
      <c r="G4" s="39">
        <v>259</v>
      </c>
      <c r="H4" s="36"/>
      <c r="I4" s="41">
        <v>338</v>
      </c>
      <c r="J4" s="29"/>
      <c r="K4" s="39">
        <v>336</v>
      </c>
      <c r="L4" s="36"/>
      <c r="M4" s="41">
        <v>349</v>
      </c>
      <c r="N4" s="29"/>
      <c r="O4" s="39">
        <v>554</v>
      </c>
      <c r="P4" s="36"/>
      <c r="Q4" s="41">
        <v>544.5</v>
      </c>
      <c r="R4" s="29"/>
      <c r="S4" s="39">
        <v>479.5</v>
      </c>
      <c r="T4" s="36"/>
      <c r="U4" s="41">
        <v>598</v>
      </c>
      <c r="V4" s="29"/>
      <c r="W4" s="39">
        <v>601.5</v>
      </c>
      <c r="X4" s="36"/>
      <c r="Y4" s="41">
        <v>506</v>
      </c>
      <c r="Z4" s="60"/>
      <c r="AA4" s="16">
        <f>C4+E4+G4+I4+K4+M4+O4+Q4+S4+U4+W4+Y4</f>
        <v>5203.5</v>
      </c>
      <c r="AC4" s="31"/>
    </row>
    <row r="5" spans="1:29" ht="12.75" customHeight="1" x14ac:dyDescent="0.2">
      <c r="A5" s="12" t="s">
        <v>15</v>
      </c>
      <c r="B5" s="28"/>
      <c r="C5" s="46">
        <f>SUM(C3:C4)</f>
        <v>1684</v>
      </c>
      <c r="D5" s="37"/>
      <c r="E5" s="19">
        <f>SUM(E3:E4)</f>
        <v>2444</v>
      </c>
      <c r="F5" s="28"/>
      <c r="G5" s="46">
        <f>SUM(G3:G4)</f>
        <v>1715</v>
      </c>
      <c r="H5" s="37"/>
      <c r="I5" s="19">
        <f>SUM(I3:I4)</f>
        <v>2013</v>
      </c>
      <c r="J5" s="28"/>
      <c r="K5" s="46">
        <f>SUM(K3:K4)</f>
        <v>2211</v>
      </c>
      <c r="L5" s="37"/>
      <c r="M5" s="19">
        <f>SUM(M3:M4)</f>
        <v>2734</v>
      </c>
      <c r="N5" s="28"/>
      <c r="O5" s="46">
        <f>SUM(O3:O4)</f>
        <v>2292</v>
      </c>
      <c r="P5" s="37"/>
      <c r="Q5" s="19">
        <f>SUM(Q3:Q4)</f>
        <v>2445</v>
      </c>
      <c r="R5" s="28"/>
      <c r="S5" s="46">
        <f>SUM(S3:S4)</f>
        <v>1939</v>
      </c>
      <c r="T5" s="37"/>
      <c r="U5" s="19">
        <f>SUM(U3:U4)</f>
        <v>2212</v>
      </c>
      <c r="V5" s="28"/>
      <c r="W5" s="46">
        <f>SUM(W3:W4)</f>
        <v>2371</v>
      </c>
      <c r="X5" s="37"/>
      <c r="Y5" s="19">
        <f>SUM(Y3:Y4)</f>
        <v>2319</v>
      </c>
      <c r="Z5" s="61"/>
      <c r="AA5" s="18">
        <f>SUM(AA3:AA4)</f>
        <v>26379</v>
      </c>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9" s="11" customFormat="1" ht="12.75" customHeight="1" x14ac:dyDescent="0.2">
      <c r="A7" s="20" t="s">
        <v>75</v>
      </c>
      <c r="B7" s="28"/>
      <c r="C7" s="116">
        <v>50354.45</v>
      </c>
      <c r="D7" s="37"/>
      <c r="E7" s="117">
        <v>60685.78</v>
      </c>
      <c r="F7" s="28"/>
      <c r="G7" s="116">
        <v>46439.17</v>
      </c>
      <c r="H7" s="37"/>
      <c r="I7" s="117">
        <v>61508.72</v>
      </c>
      <c r="J7" s="28"/>
      <c r="K7" s="116">
        <v>55862.98</v>
      </c>
      <c r="L7" s="37"/>
      <c r="M7" s="117">
        <v>53769.120000000003</v>
      </c>
      <c r="N7" s="28"/>
      <c r="O7" s="116">
        <v>62642.92</v>
      </c>
      <c r="P7" s="37"/>
      <c r="Q7" s="117">
        <v>47734.6</v>
      </c>
      <c r="R7" s="28"/>
      <c r="S7" s="116">
        <v>42442.94</v>
      </c>
      <c r="T7" s="37"/>
      <c r="U7" s="117">
        <v>59692.14</v>
      </c>
      <c r="V7" s="28"/>
      <c r="W7" s="116">
        <v>51977.63</v>
      </c>
      <c r="X7" s="37"/>
      <c r="Y7" s="117">
        <v>53070.19</v>
      </c>
      <c r="Z7" s="92"/>
      <c r="AA7" s="119">
        <f>C7+E7+G7+I7+K7+M7+O7+Q7+S7+U7+W7+Y7</f>
        <v>646180.6399999999</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82</v>
      </c>
      <c r="C10" s="24">
        <v>2102.8200000000002</v>
      </c>
      <c r="D10" s="36">
        <v>91</v>
      </c>
      <c r="E10" s="2">
        <v>2528.86</v>
      </c>
      <c r="F10" s="29">
        <v>72</v>
      </c>
      <c r="G10" s="24">
        <v>1840.1</v>
      </c>
      <c r="H10" s="36">
        <v>103</v>
      </c>
      <c r="I10" s="2">
        <v>2904.7</v>
      </c>
      <c r="J10" s="29">
        <v>93</v>
      </c>
      <c r="K10" s="24">
        <v>1942.11</v>
      </c>
      <c r="L10" s="36">
        <v>92</v>
      </c>
      <c r="M10" s="2">
        <v>2055.02</v>
      </c>
      <c r="N10" s="29">
        <v>117</v>
      </c>
      <c r="O10" s="24">
        <v>2325.13</v>
      </c>
      <c r="P10" s="36">
        <v>65</v>
      </c>
      <c r="Q10" s="2">
        <v>1816.89</v>
      </c>
      <c r="R10" s="29">
        <v>80</v>
      </c>
      <c r="S10" s="24">
        <v>1892.24</v>
      </c>
      <c r="T10" s="36">
        <v>103</v>
      </c>
      <c r="U10" s="2">
        <v>2669.25</v>
      </c>
      <c r="V10" s="29">
        <v>96</v>
      </c>
      <c r="W10" s="24">
        <v>2360.35</v>
      </c>
      <c r="X10" s="36">
        <v>70</v>
      </c>
      <c r="Y10" s="2">
        <v>2180.13</v>
      </c>
      <c r="Z10" s="61">
        <f t="shared" ref="Z10:AA13" si="0">B10+D10+F10+H10+J10+L10+N10+P10+R10+T10+V10+X10</f>
        <v>1064</v>
      </c>
      <c r="AA10" s="15">
        <f t="shared" si="0"/>
        <v>26617.600000000002</v>
      </c>
    </row>
    <row r="11" spans="1:29" ht="12.75" customHeight="1" x14ac:dyDescent="0.2">
      <c r="A11" s="11" t="s">
        <v>102</v>
      </c>
      <c r="B11" s="29">
        <v>1</v>
      </c>
      <c r="C11" s="24">
        <v>13.4</v>
      </c>
      <c r="D11" s="36"/>
      <c r="E11" s="2"/>
      <c r="F11" s="29"/>
      <c r="G11" s="24"/>
      <c r="H11" s="36"/>
      <c r="I11" s="2"/>
      <c r="J11" s="29"/>
      <c r="K11" s="24"/>
      <c r="L11" s="36"/>
      <c r="M11" s="2"/>
      <c r="N11" s="29"/>
      <c r="O11" s="24"/>
      <c r="P11" s="36">
        <v>1</v>
      </c>
      <c r="Q11" s="2">
        <v>7.93</v>
      </c>
      <c r="R11" s="29"/>
      <c r="S11" s="24"/>
      <c r="T11" s="36"/>
      <c r="U11" s="2"/>
      <c r="V11" s="29"/>
      <c r="W11" s="24"/>
      <c r="X11" s="36"/>
      <c r="Y11" s="2"/>
      <c r="Z11" s="61">
        <f t="shared" si="0"/>
        <v>2</v>
      </c>
      <c r="AA11" s="15">
        <f t="shared" si="0"/>
        <v>21.33</v>
      </c>
    </row>
    <row r="12" spans="1:29" ht="12.75" customHeight="1" x14ac:dyDescent="0.2">
      <c r="A12" s="20" t="s">
        <v>95</v>
      </c>
      <c r="B12" s="29">
        <v>24</v>
      </c>
      <c r="C12" s="24">
        <v>495.11</v>
      </c>
      <c r="D12" s="36">
        <v>42</v>
      </c>
      <c r="E12" s="2">
        <v>1277.97</v>
      </c>
      <c r="F12" s="29">
        <v>24</v>
      </c>
      <c r="G12" s="24">
        <v>732.1</v>
      </c>
      <c r="H12" s="36">
        <v>27</v>
      </c>
      <c r="I12" s="2">
        <v>484.02</v>
      </c>
      <c r="J12" s="29">
        <v>16</v>
      </c>
      <c r="K12" s="24">
        <v>309.02</v>
      </c>
      <c r="L12" s="36">
        <v>12</v>
      </c>
      <c r="M12" s="2">
        <v>276.01</v>
      </c>
      <c r="N12" s="29">
        <v>9</v>
      </c>
      <c r="O12" s="24">
        <v>185.11</v>
      </c>
      <c r="P12" s="36">
        <v>20</v>
      </c>
      <c r="Q12" s="2">
        <v>510.02</v>
      </c>
      <c r="R12" s="29">
        <v>16</v>
      </c>
      <c r="S12" s="24">
        <v>554.26</v>
      </c>
      <c r="T12" s="36">
        <v>17</v>
      </c>
      <c r="U12" s="2">
        <v>328.06</v>
      </c>
      <c r="V12" s="29">
        <v>20</v>
      </c>
      <c r="W12" s="24">
        <v>308.16000000000003</v>
      </c>
      <c r="X12" s="36">
        <v>27</v>
      </c>
      <c r="Y12" s="2">
        <v>513.04999999999995</v>
      </c>
      <c r="Z12" s="61">
        <f t="shared" si="0"/>
        <v>254</v>
      </c>
      <c r="AA12" s="15">
        <f t="shared" si="0"/>
        <v>5972.89</v>
      </c>
    </row>
    <row r="13" spans="1:29" s="10" customFormat="1" ht="12.75" customHeight="1" x14ac:dyDescent="0.2">
      <c r="A13" s="20" t="s">
        <v>96</v>
      </c>
      <c r="B13" s="39"/>
      <c r="C13" s="25"/>
      <c r="D13" s="41"/>
      <c r="E13" s="4"/>
      <c r="F13" s="39"/>
      <c r="G13" s="25"/>
      <c r="H13" s="41"/>
      <c r="I13" s="4"/>
      <c r="J13" s="39">
        <v>2</v>
      </c>
      <c r="K13" s="25">
        <v>8.01</v>
      </c>
      <c r="L13" s="41">
        <v>2</v>
      </c>
      <c r="M13" s="4">
        <v>23.01</v>
      </c>
      <c r="N13" s="39"/>
      <c r="O13" s="25"/>
      <c r="P13" s="41">
        <v>2</v>
      </c>
      <c r="Q13" s="4">
        <v>132.06</v>
      </c>
      <c r="R13" s="39">
        <v>1</v>
      </c>
      <c r="S13" s="25">
        <v>0</v>
      </c>
      <c r="T13" s="41">
        <v>1</v>
      </c>
      <c r="U13" s="4">
        <v>18.7</v>
      </c>
      <c r="V13" s="39">
        <v>2</v>
      </c>
      <c r="W13" s="25">
        <v>202</v>
      </c>
      <c r="X13" s="41"/>
      <c r="Y13" s="4"/>
      <c r="Z13" s="61">
        <f t="shared" si="0"/>
        <v>10</v>
      </c>
      <c r="AA13" s="15">
        <f t="shared" si="0"/>
        <v>383.78</v>
      </c>
    </row>
    <row r="14" spans="1:29" ht="12.75" customHeight="1" x14ac:dyDescent="0.2">
      <c r="A14" s="33" t="s">
        <v>20</v>
      </c>
      <c r="B14" s="28">
        <f t="shared" ref="B14:AA14" si="1">SUM(B10:B13)</f>
        <v>107</v>
      </c>
      <c r="C14" s="46">
        <f t="shared" si="1"/>
        <v>2611.3300000000004</v>
      </c>
      <c r="D14" s="37">
        <f t="shared" si="1"/>
        <v>133</v>
      </c>
      <c r="E14" s="19">
        <f t="shared" si="1"/>
        <v>3806.83</v>
      </c>
      <c r="F14" s="28">
        <f t="shared" si="1"/>
        <v>96</v>
      </c>
      <c r="G14" s="46">
        <f t="shared" si="1"/>
        <v>2572.1999999999998</v>
      </c>
      <c r="H14" s="37">
        <f t="shared" si="1"/>
        <v>130</v>
      </c>
      <c r="I14" s="19">
        <f t="shared" si="1"/>
        <v>3388.72</v>
      </c>
      <c r="J14" s="28">
        <f t="shared" si="1"/>
        <v>111</v>
      </c>
      <c r="K14" s="46">
        <f t="shared" si="1"/>
        <v>2259.1400000000003</v>
      </c>
      <c r="L14" s="37">
        <f t="shared" si="1"/>
        <v>106</v>
      </c>
      <c r="M14" s="19">
        <f t="shared" si="1"/>
        <v>2354.04</v>
      </c>
      <c r="N14" s="28">
        <f t="shared" si="1"/>
        <v>126</v>
      </c>
      <c r="O14" s="46">
        <f t="shared" si="1"/>
        <v>2510.2400000000002</v>
      </c>
      <c r="P14" s="37">
        <f t="shared" si="1"/>
        <v>88</v>
      </c>
      <c r="Q14" s="19">
        <f t="shared" si="1"/>
        <v>2466.9</v>
      </c>
      <c r="R14" s="28">
        <f t="shared" si="1"/>
        <v>97</v>
      </c>
      <c r="S14" s="46">
        <f t="shared" si="1"/>
        <v>2446.5</v>
      </c>
      <c r="T14" s="37">
        <f t="shared" si="1"/>
        <v>121</v>
      </c>
      <c r="U14" s="19">
        <f t="shared" si="1"/>
        <v>3016.0099999999998</v>
      </c>
      <c r="V14" s="28">
        <f t="shared" si="1"/>
        <v>118</v>
      </c>
      <c r="W14" s="46">
        <f t="shared" si="1"/>
        <v>2870.5099999999998</v>
      </c>
      <c r="X14" s="37">
        <f t="shared" si="1"/>
        <v>97</v>
      </c>
      <c r="Y14" s="19">
        <f t="shared" si="1"/>
        <v>2693.1800000000003</v>
      </c>
      <c r="Z14" s="93">
        <f t="shared" si="1"/>
        <v>1330</v>
      </c>
      <c r="AA14" s="35">
        <f t="shared" si="1"/>
        <v>32995.600000000006</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9"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9" ht="12.75" customHeight="1" x14ac:dyDescent="0.2">
      <c r="A18" s="20" t="s">
        <v>22</v>
      </c>
      <c r="B18" s="29"/>
      <c r="C18" s="24"/>
      <c r="D18" s="36"/>
      <c r="E18" s="2"/>
      <c r="F18" s="29"/>
      <c r="G18" s="24"/>
      <c r="H18" s="36"/>
      <c r="I18" s="2"/>
      <c r="J18" s="29"/>
      <c r="K18" s="24"/>
      <c r="L18" s="36"/>
      <c r="M18" s="2"/>
      <c r="N18" s="29"/>
      <c r="O18" s="24"/>
      <c r="P18" s="36"/>
      <c r="Q18" s="2"/>
      <c r="R18" s="29">
        <v>1</v>
      </c>
      <c r="S18" s="24">
        <v>199.66</v>
      </c>
      <c r="T18" s="36"/>
      <c r="U18" s="2"/>
      <c r="V18" s="29"/>
      <c r="W18" s="24"/>
      <c r="X18" s="36"/>
      <c r="Y18" s="2"/>
      <c r="Z18" s="61">
        <f t="shared" si="2"/>
        <v>1</v>
      </c>
      <c r="AA18" s="15">
        <f t="shared" si="2"/>
        <v>199.66</v>
      </c>
    </row>
    <row r="19" spans="1:29" ht="12.75" customHeight="1" x14ac:dyDescent="0.2">
      <c r="A19" s="20" t="s">
        <v>56</v>
      </c>
      <c r="B19" s="28">
        <v>1</v>
      </c>
      <c r="C19" s="26">
        <v>286.60000000000002</v>
      </c>
      <c r="D19" s="37">
        <v>3</v>
      </c>
      <c r="E19" s="3">
        <v>465.2</v>
      </c>
      <c r="F19" s="28">
        <v>2</v>
      </c>
      <c r="G19" s="26">
        <v>930.96</v>
      </c>
      <c r="H19" s="37">
        <v>3</v>
      </c>
      <c r="I19" s="3">
        <v>1407.48</v>
      </c>
      <c r="J19" s="28">
        <v>4</v>
      </c>
      <c r="K19" s="26">
        <v>778.3</v>
      </c>
      <c r="L19" s="37">
        <v>6</v>
      </c>
      <c r="M19" s="3">
        <v>2463.46</v>
      </c>
      <c r="N19" s="28">
        <v>2</v>
      </c>
      <c r="O19" s="26">
        <v>711.68</v>
      </c>
      <c r="P19" s="37">
        <v>3</v>
      </c>
      <c r="Q19" s="3">
        <v>543.01</v>
      </c>
      <c r="R19" s="28">
        <v>0</v>
      </c>
      <c r="S19" s="26">
        <v>249.22</v>
      </c>
      <c r="T19" s="37">
        <v>1</v>
      </c>
      <c r="U19" s="3">
        <v>266.89999999999998</v>
      </c>
      <c r="V19" s="28">
        <v>4</v>
      </c>
      <c r="W19" s="26">
        <v>1125.73</v>
      </c>
      <c r="X19" s="37">
        <v>3</v>
      </c>
      <c r="Y19" s="3">
        <v>790.52</v>
      </c>
      <c r="Z19" s="61">
        <f t="shared" si="2"/>
        <v>32</v>
      </c>
      <c r="AA19" s="15">
        <f t="shared" si="2"/>
        <v>10019.060000000001</v>
      </c>
      <c r="AB19" s="5"/>
      <c r="AC19" s="5"/>
    </row>
    <row r="20" spans="1:29" ht="12.75" customHeight="1" x14ac:dyDescent="0.2">
      <c r="A20" s="20" t="s">
        <v>23</v>
      </c>
      <c r="B20" s="28">
        <v>3</v>
      </c>
      <c r="C20" s="26">
        <v>600.37</v>
      </c>
      <c r="D20" s="37">
        <v>2</v>
      </c>
      <c r="E20" s="3">
        <v>314.97000000000003</v>
      </c>
      <c r="F20" s="28"/>
      <c r="G20" s="26"/>
      <c r="H20" s="37">
        <v>1</v>
      </c>
      <c r="I20" s="3">
        <v>65.58</v>
      </c>
      <c r="J20" s="28">
        <v>2</v>
      </c>
      <c r="K20" s="26">
        <v>429.48</v>
      </c>
      <c r="L20" s="37"/>
      <c r="M20" s="3"/>
      <c r="N20" s="28">
        <v>1</v>
      </c>
      <c r="O20" s="26">
        <v>312.95999999999998</v>
      </c>
      <c r="P20" s="37"/>
      <c r="Q20" s="3"/>
      <c r="R20" s="28">
        <v>2</v>
      </c>
      <c r="S20" s="26">
        <v>194.1</v>
      </c>
      <c r="T20" s="37">
        <v>1</v>
      </c>
      <c r="U20" s="3">
        <v>41.34</v>
      </c>
      <c r="V20" s="28">
        <v>4</v>
      </c>
      <c r="W20" s="26">
        <v>704.37</v>
      </c>
      <c r="X20" s="37">
        <v>2</v>
      </c>
      <c r="Y20" s="3">
        <v>467.6</v>
      </c>
      <c r="Z20" s="61">
        <f t="shared" si="2"/>
        <v>18</v>
      </c>
      <c r="AA20" s="15">
        <f t="shared" si="2"/>
        <v>3130.77</v>
      </c>
    </row>
    <row r="21" spans="1:29" ht="12.75" customHeight="1" x14ac:dyDescent="0.2">
      <c r="A21" s="20" t="s">
        <v>58</v>
      </c>
      <c r="B21" s="39"/>
      <c r="C21" s="25"/>
      <c r="D21" s="41"/>
      <c r="E21" s="4"/>
      <c r="F21" s="39"/>
      <c r="G21" s="25"/>
      <c r="H21" s="41">
        <v>3</v>
      </c>
      <c r="I21" s="4">
        <v>406.68</v>
      </c>
      <c r="J21" s="29"/>
      <c r="K21" s="24"/>
      <c r="L21" s="36"/>
      <c r="M21" s="2"/>
      <c r="N21" s="29"/>
      <c r="O21" s="24"/>
      <c r="P21" s="36">
        <v>1</v>
      </c>
      <c r="Q21" s="2">
        <v>73.989999999999995</v>
      </c>
      <c r="R21" s="29"/>
      <c r="S21" s="24"/>
      <c r="T21" s="36">
        <v>3</v>
      </c>
      <c r="U21" s="2">
        <v>142</v>
      </c>
      <c r="V21" s="29">
        <v>1</v>
      </c>
      <c r="W21" s="24">
        <v>122</v>
      </c>
      <c r="X21" s="36"/>
      <c r="Y21" s="2"/>
      <c r="Z21" s="61">
        <f t="shared" si="2"/>
        <v>8</v>
      </c>
      <c r="AA21" s="15">
        <f t="shared" si="2"/>
        <v>744.67000000000007</v>
      </c>
    </row>
    <row r="22" spans="1:29" ht="12.75" customHeight="1" x14ac:dyDescent="0.2">
      <c r="A22" s="12" t="s">
        <v>21</v>
      </c>
      <c r="B22" s="28">
        <f t="shared" ref="B22:AA22" si="3">SUM(B17:B21)</f>
        <v>4</v>
      </c>
      <c r="C22" s="46">
        <f t="shared" si="3"/>
        <v>886.97</v>
      </c>
      <c r="D22" s="37">
        <f t="shared" si="3"/>
        <v>5</v>
      </c>
      <c r="E22" s="19">
        <f t="shared" si="3"/>
        <v>780.17000000000007</v>
      </c>
      <c r="F22" s="28">
        <f t="shared" si="3"/>
        <v>2</v>
      </c>
      <c r="G22" s="46">
        <f t="shared" si="3"/>
        <v>930.96</v>
      </c>
      <c r="H22" s="37">
        <f t="shared" si="3"/>
        <v>7</v>
      </c>
      <c r="I22" s="19">
        <f t="shared" si="3"/>
        <v>1879.74</v>
      </c>
      <c r="J22" s="51">
        <f t="shared" si="3"/>
        <v>6</v>
      </c>
      <c r="K22" s="48">
        <f t="shared" si="3"/>
        <v>1207.78</v>
      </c>
      <c r="L22" s="50">
        <f t="shared" si="3"/>
        <v>6</v>
      </c>
      <c r="M22" s="49">
        <f t="shared" si="3"/>
        <v>2463.46</v>
      </c>
      <c r="N22" s="51">
        <f t="shared" si="3"/>
        <v>3</v>
      </c>
      <c r="O22" s="48">
        <f t="shared" si="3"/>
        <v>1024.6399999999999</v>
      </c>
      <c r="P22" s="50">
        <f t="shared" si="3"/>
        <v>4</v>
      </c>
      <c r="Q22" s="49">
        <f t="shared" si="3"/>
        <v>617</v>
      </c>
      <c r="R22" s="51">
        <f t="shared" si="3"/>
        <v>3</v>
      </c>
      <c r="S22" s="48">
        <f t="shared" si="3"/>
        <v>642.98</v>
      </c>
      <c r="T22" s="50">
        <f t="shared" si="3"/>
        <v>5</v>
      </c>
      <c r="U22" s="49">
        <f t="shared" si="3"/>
        <v>450.24</v>
      </c>
      <c r="V22" s="51">
        <f t="shared" si="3"/>
        <v>9</v>
      </c>
      <c r="W22" s="48">
        <f t="shared" si="3"/>
        <v>1952.1</v>
      </c>
      <c r="X22" s="50">
        <f t="shared" si="3"/>
        <v>5</v>
      </c>
      <c r="Y22" s="49">
        <f t="shared" si="3"/>
        <v>1258.1199999999999</v>
      </c>
      <c r="Z22" s="93">
        <f t="shared" si="3"/>
        <v>59</v>
      </c>
      <c r="AA22" s="35">
        <f t="shared" si="3"/>
        <v>14094.160000000002</v>
      </c>
    </row>
    <row r="23" spans="1:29"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9"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9" s="10" customFormat="1" ht="12.75" customHeight="1" x14ac:dyDescent="0.2">
      <c r="A25" s="20" t="s">
        <v>53</v>
      </c>
      <c r="B25" s="28">
        <v>26</v>
      </c>
      <c r="C25" s="26">
        <v>1069.3</v>
      </c>
      <c r="D25" s="37">
        <v>26</v>
      </c>
      <c r="E25" s="3">
        <v>1354.3</v>
      </c>
      <c r="F25" s="28">
        <v>57</v>
      </c>
      <c r="G25" s="26">
        <v>1454.78</v>
      </c>
      <c r="H25" s="37">
        <v>57</v>
      </c>
      <c r="I25" s="3">
        <v>1413.87</v>
      </c>
      <c r="J25" s="28">
        <v>18</v>
      </c>
      <c r="K25" s="26">
        <v>309.60000000000002</v>
      </c>
      <c r="L25" s="37">
        <v>24</v>
      </c>
      <c r="M25" s="3">
        <v>860.35</v>
      </c>
      <c r="N25" s="28">
        <v>37</v>
      </c>
      <c r="O25" s="27">
        <v>800</v>
      </c>
      <c r="P25" s="37">
        <v>71</v>
      </c>
      <c r="Q25" s="43">
        <v>970.25</v>
      </c>
      <c r="R25" s="28">
        <v>56</v>
      </c>
      <c r="S25" s="27">
        <v>835.15</v>
      </c>
      <c r="T25" s="37">
        <v>66</v>
      </c>
      <c r="U25" s="43">
        <v>821.5</v>
      </c>
      <c r="V25" s="28">
        <v>54</v>
      </c>
      <c r="W25" s="27">
        <v>1798.74</v>
      </c>
      <c r="X25" s="37">
        <v>101</v>
      </c>
      <c r="Y25" s="43">
        <v>3316</v>
      </c>
      <c r="Z25" s="61">
        <f>B25+D25+F25+H25+J25+L25+N25+P25+R25+T25+V25+X25</f>
        <v>593</v>
      </c>
      <c r="AA25" s="23">
        <f>C25+E25+G25+I25+K25+M25+O25+Q25+S25+U25+W25+Y25</f>
        <v>15003.84</v>
      </c>
    </row>
    <row r="26" spans="1:29" ht="12.75" customHeight="1" x14ac:dyDescent="0.2">
      <c r="A26" s="20" t="s">
        <v>54</v>
      </c>
      <c r="B26" s="28">
        <v>17</v>
      </c>
      <c r="C26" s="26">
        <v>709.08</v>
      </c>
      <c r="D26" s="37">
        <v>18</v>
      </c>
      <c r="E26" s="3">
        <v>469.74</v>
      </c>
      <c r="F26" s="28">
        <v>37</v>
      </c>
      <c r="G26" s="26">
        <v>1120.97</v>
      </c>
      <c r="H26" s="37">
        <v>12</v>
      </c>
      <c r="I26" s="3">
        <v>172.49</v>
      </c>
      <c r="J26" s="28">
        <v>14</v>
      </c>
      <c r="K26" s="26">
        <v>53.92</v>
      </c>
      <c r="L26" s="37">
        <v>37</v>
      </c>
      <c r="M26" s="3">
        <v>1818.26</v>
      </c>
      <c r="N26" s="28">
        <v>4</v>
      </c>
      <c r="O26" s="27">
        <v>110</v>
      </c>
      <c r="P26" s="37">
        <v>30</v>
      </c>
      <c r="Q26" s="43">
        <v>988.05</v>
      </c>
      <c r="R26" s="28">
        <v>57</v>
      </c>
      <c r="S26" s="27">
        <v>1253.9000000000001</v>
      </c>
      <c r="T26" s="37">
        <v>62</v>
      </c>
      <c r="U26" s="43">
        <v>1161.02</v>
      </c>
      <c r="V26" s="28">
        <v>72</v>
      </c>
      <c r="W26" s="27">
        <v>1645.17</v>
      </c>
      <c r="X26" s="37">
        <v>91</v>
      </c>
      <c r="Y26" s="43">
        <v>4121.32</v>
      </c>
      <c r="Z26" s="61">
        <f>B26+D26+F26+H26+J26+L26+N26+P26+R26+T26+V26+X26</f>
        <v>451</v>
      </c>
      <c r="AA26" s="23">
        <f>C26+E26+G26+I26+K26+M26+O26+Q26+S26+U26+W26+Y26</f>
        <v>13623.92</v>
      </c>
    </row>
    <row r="27" spans="1:29" s="63" customFormat="1" ht="12.75" customHeight="1" x14ac:dyDescent="0.2">
      <c r="A27" s="56" t="s">
        <v>97</v>
      </c>
      <c r="B27" s="59">
        <f t="shared" ref="B27:Y27" si="4">B25+B26</f>
        <v>43</v>
      </c>
      <c r="C27" s="78">
        <f t="shared" si="4"/>
        <v>1778.38</v>
      </c>
      <c r="D27" s="79">
        <f t="shared" si="4"/>
        <v>44</v>
      </c>
      <c r="E27" s="80">
        <f t="shared" si="4"/>
        <v>1824.04</v>
      </c>
      <c r="F27" s="59">
        <f t="shared" si="4"/>
        <v>94</v>
      </c>
      <c r="G27" s="78">
        <f t="shared" si="4"/>
        <v>2575.75</v>
      </c>
      <c r="H27" s="79">
        <f t="shared" si="4"/>
        <v>69</v>
      </c>
      <c r="I27" s="80">
        <f t="shared" si="4"/>
        <v>1586.36</v>
      </c>
      <c r="J27" s="59">
        <f t="shared" si="4"/>
        <v>32</v>
      </c>
      <c r="K27" s="78">
        <f t="shared" si="4"/>
        <v>363.52000000000004</v>
      </c>
      <c r="L27" s="79">
        <f t="shared" si="4"/>
        <v>61</v>
      </c>
      <c r="M27" s="80">
        <f t="shared" si="4"/>
        <v>2678.61</v>
      </c>
      <c r="N27" s="59">
        <f t="shared" si="4"/>
        <v>41</v>
      </c>
      <c r="O27" s="78">
        <f t="shared" si="4"/>
        <v>910</v>
      </c>
      <c r="P27" s="79">
        <f t="shared" si="4"/>
        <v>101</v>
      </c>
      <c r="Q27" s="80">
        <f t="shared" si="4"/>
        <v>1958.3</v>
      </c>
      <c r="R27" s="59">
        <f t="shared" si="4"/>
        <v>113</v>
      </c>
      <c r="S27" s="78">
        <f t="shared" si="4"/>
        <v>2089.0500000000002</v>
      </c>
      <c r="T27" s="79">
        <f t="shared" si="4"/>
        <v>128</v>
      </c>
      <c r="U27" s="80">
        <f t="shared" si="4"/>
        <v>1982.52</v>
      </c>
      <c r="V27" s="59">
        <f t="shared" si="4"/>
        <v>126</v>
      </c>
      <c r="W27" s="78">
        <f t="shared" si="4"/>
        <v>3443.91</v>
      </c>
      <c r="X27" s="79">
        <f t="shared" si="4"/>
        <v>192</v>
      </c>
      <c r="Y27" s="80">
        <f t="shared" si="4"/>
        <v>7437.32</v>
      </c>
      <c r="Z27" s="85">
        <f t="shared" ref="Z27:AA27" si="5">SUM(Z25:Z26)</f>
        <v>1044</v>
      </c>
      <c r="AA27" s="118">
        <f t="shared" si="5"/>
        <v>28627.760000000002</v>
      </c>
    </row>
    <row r="28" spans="1:29"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9" ht="12.75" customHeight="1" x14ac:dyDescent="0.2">
      <c r="A29" s="34" t="s">
        <v>19</v>
      </c>
      <c r="B29" s="28"/>
      <c r="C29" s="46">
        <f>SUM(C14+C22+C27)</f>
        <v>5276.68</v>
      </c>
      <c r="D29" s="37"/>
      <c r="E29" s="19">
        <f>SUM(E14+E22+E27)</f>
        <v>6411.04</v>
      </c>
      <c r="F29" s="28"/>
      <c r="G29" s="46">
        <f>SUM(G14+G22+G27)</f>
        <v>6078.91</v>
      </c>
      <c r="H29" s="37"/>
      <c r="I29" s="19">
        <f>SUM(I14+I22+I27)</f>
        <v>6854.82</v>
      </c>
      <c r="J29" s="28"/>
      <c r="K29" s="46">
        <f>SUM(K14+K22+K27)</f>
        <v>3830.44</v>
      </c>
      <c r="L29" s="37"/>
      <c r="M29" s="19">
        <f>SUM(M14+M22+M27)</f>
        <v>7496.1100000000006</v>
      </c>
      <c r="N29" s="28"/>
      <c r="O29" s="46">
        <f>SUM(O14+O22+O27)</f>
        <v>4444.88</v>
      </c>
      <c r="P29" s="37"/>
      <c r="Q29" s="19">
        <f>SUM(Q14+Q22+Q27)</f>
        <v>5042.2</v>
      </c>
      <c r="R29" s="28"/>
      <c r="S29" s="46">
        <f>SUM(S14+S22+S27)</f>
        <v>5178.5300000000007</v>
      </c>
      <c r="T29" s="37"/>
      <c r="U29" s="19">
        <f>SUM(U14+U22+U27)</f>
        <v>5448.77</v>
      </c>
      <c r="V29" s="28"/>
      <c r="W29" s="46">
        <f>SUM(W14+W22+W27)</f>
        <v>8266.52</v>
      </c>
      <c r="X29" s="37"/>
      <c r="Y29" s="19">
        <f>SUM(Y14+Y22+Y27)</f>
        <v>11388.619999999999</v>
      </c>
      <c r="Z29" s="61"/>
      <c r="AA29" s="17">
        <f>SUM(AA14+AA22+AA27)</f>
        <v>75717.520000000019</v>
      </c>
    </row>
    <row r="30" spans="1:29"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9"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9" s="75" customFormat="1" x14ac:dyDescent="0.2">
      <c r="A32" s="70" t="s">
        <v>49</v>
      </c>
      <c r="B32" s="71"/>
      <c r="C32" s="71"/>
      <c r="D32" s="66"/>
      <c r="E32" s="66"/>
      <c r="F32" s="71"/>
      <c r="G32" s="71"/>
      <c r="H32" s="66">
        <v>1</v>
      </c>
      <c r="I32" s="66">
        <v>126.99</v>
      </c>
      <c r="J32" s="71">
        <v>2</v>
      </c>
      <c r="K32" s="71">
        <v>1126.5999999999999</v>
      </c>
      <c r="L32" s="66">
        <v>3</v>
      </c>
      <c r="M32" s="66">
        <v>534</v>
      </c>
      <c r="N32" s="71">
        <v>1</v>
      </c>
      <c r="O32" s="71">
        <v>236</v>
      </c>
      <c r="P32" s="66">
        <v>1</v>
      </c>
      <c r="Q32" s="66">
        <v>768.91</v>
      </c>
      <c r="R32" s="71">
        <v>1</v>
      </c>
      <c r="S32" s="71">
        <v>76.13</v>
      </c>
      <c r="T32" s="66">
        <v>1</v>
      </c>
      <c r="U32" s="66">
        <v>162.63999999999999</v>
      </c>
      <c r="V32" s="71"/>
      <c r="W32" s="71"/>
      <c r="X32" s="66"/>
      <c r="Y32" s="66"/>
      <c r="Z32" s="55">
        <f t="shared" ref="Z32:AA35" si="6">SUM(B32+D32+F32+H32+J32+L32+N32+P32+R32+T32+V32+X32)</f>
        <v>10</v>
      </c>
      <c r="AA32" s="74">
        <f t="shared" si="6"/>
        <v>3031.27</v>
      </c>
    </row>
    <row r="33" spans="1:31" s="76" customFormat="1" x14ac:dyDescent="0.2">
      <c r="A33" s="70" t="s">
        <v>70</v>
      </c>
      <c r="B33" s="71">
        <v>6</v>
      </c>
      <c r="C33" s="71">
        <v>394.3</v>
      </c>
      <c r="D33" s="66">
        <v>15</v>
      </c>
      <c r="E33" s="66">
        <v>2016.07</v>
      </c>
      <c r="F33" s="71">
        <v>10</v>
      </c>
      <c r="G33" s="71">
        <v>574.44000000000005</v>
      </c>
      <c r="H33" s="66">
        <v>14</v>
      </c>
      <c r="I33" s="66">
        <v>554.57000000000005</v>
      </c>
      <c r="J33" s="71">
        <v>9</v>
      </c>
      <c r="K33" s="71">
        <v>572.57000000000005</v>
      </c>
      <c r="L33" s="66">
        <v>7</v>
      </c>
      <c r="M33" s="66">
        <v>595.92999999999995</v>
      </c>
      <c r="N33" s="71">
        <v>3</v>
      </c>
      <c r="O33" s="71">
        <v>156</v>
      </c>
      <c r="P33" s="66">
        <v>10</v>
      </c>
      <c r="Q33" s="66">
        <v>440.09</v>
      </c>
      <c r="R33" s="71">
        <v>3</v>
      </c>
      <c r="S33" s="71">
        <v>69.849999999999994</v>
      </c>
      <c r="T33" s="66">
        <v>8</v>
      </c>
      <c r="U33" s="66">
        <v>1668.97</v>
      </c>
      <c r="V33" s="71">
        <v>5</v>
      </c>
      <c r="W33" s="71">
        <v>-1251.77</v>
      </c>
      <c r="X33" s="66">
        <v>8</v>
      </c>
      <c r="Y33" s="66">
        <v>336.05</v>
      </c>
      <c r="Z33" s="55">
        <f t="shared" si="6"/>
        <v>98</v>
      </c>
      <c r="AA33" s="74">
        <f t="shared" si="6"/>
        <v>6127.0700000000006</v>
      </c>
    </row>
    <row r="34" spans="1:31" s="76" customFormat="1" x14ac:dyDescent="0.2">
      <c r="A34" s="70" t="s">
        <v>61</v>
      </c>
      <c r="B34" s="71">
        <v>6</v>
      </c>
      <c r="C34" s="71">
        <v>514.07000000000005</v>
      </c>
      <c r="D34" s="66">
        <v>15</v>
      </c>
      <c r="E34" s="66">
        <v>767.58</v>
      </c>
      <c r="F34" s="71">
        <v>4</v>
      </c>
      <c r="G34" s="71">
        <v>57.58</v>
      </c>
      <c r="H34" s="66"/>
      <c r="I34" s="66"/>
      <c r="J34" s="71"/>
      <c r="K34" s="71"/>
      <c r="L34" s="66"/>
      <c r="M34" s="66"/>
      <c r="N34" s="71"/>
      <c r="O34" s="71"/>
      <c r="P34" s="66"/>
      <c r="Q34" s="66"/>
      <c r="R34" s="71"/>
      <c r="S34" s="71"/>
      <c r="T34" s="66"/>
      <c r="U34" s="66"/>
      <c r="V34" s="71"/>
      <c r="W34" s="71"/>
      <c r="X34" s="66"/>
      <c r="Y34" s="66"/>
      <c r="Z34" s="55">
        <f t="shared" si="6"/>
        <v>25</v>
      </c>
      <c r="AA34" s="74">
        <f t="shared" si="6"/>
        <v>1339.23</v>
      </c>
    </row>
    <row r="35" spans="1:31"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31" s="9" customFormat="1" ht="12.75" customHeight="1" x14ac:dyDescent="0.2">
      <c r="A36" s="12" t="s">
        <v>65</v>
      </c>
      <c r="B36" s="90">
        <f t="shared" ref="B36:AA36" si="7">SUM(B32:B35)</f>
        <v>12</v>
      </c>
      <c r="C36" s="67">
        <f t="shared" si="7"/>
        <v>908.37000000000012</v>
      </c>
      <c r="D36" s="91">
        <f t="shared" si="7"/>
        <v>30</v>
      </c>
      <c r="E36" s="68">
        <f t="shared" si="7"/>
        <v>2783.65</v>
      </c>
      <c r="F36" s="90">
        <f t="shared" si="7"/>
        <v>14</v>
      </c>
      <c r="G36" s="67">
        <f t="shared" si="7"/>
        <v>632.0200000000001</v>
      </c>
      <c r="H36" s="91">
        <f t="shared" si="7"/>
        <v>15</v>
      </c>
      <c r="I36" s="68">
        <f t="shared" si="7"/>
        <v>681.56000000000006</v>
      </c>
      <c r="J36" s="90">
        <f t="shared" si="7"/>
        <v>11</v>
      </c>
      <c r="K36" s="67">
        <f t="shared" si="7"/>
        <v>1699.17</v>
      </c>
      <c r="L36" s="91">
        <f t="shared" si="7"/>
        <v>10</v>
      </c>
      <c r="M36" s="68">
        <f t="shared" si="7"/>
        <v>1129.9299999999998</v>
      </c>
      <c r="N36" s="90">
        <f t="shared" si="7"/>
        <v>4</v>
      </c>
      <c r="O36" s="67">
        <f t="shared" si="7"/>
        <v>392</v>
      </c>
      <c r="P36" s="91">
        <f t="shared" si="7"/>
        <v>11</v>
      </c>
      <c r="Q36" s="68">
        <f t="shared" si="7"/>
        <v>1209</v>
      </c>
      <c r="R36" s="90">
        <f t="shared" si="7"/>
        <v>4</v>
      </c>
      <c r="S36" s="67">
        <f t="shared" si="7"/>
        <v>145.97999999999999</v>
      </c>
      <c r="T36" s="91">
        <f t="shared" si="7"/>
        <v>9</v>
      </c>
      <c r="U36" s="68">
        <f t="shared" si="7"/>
        <v>1831.6100000000001</v>
      </c>
      <c r="V36" s="90">
        <f t="shared" si="7"/>
        <v>5</v>
      </c>
      <c r="W36" s="67">
        <f t="shared" si="7"/>
        <v>-1251.77</v>
      </c>
      <c r="X36" s="91">
        <f t="shared" si="7"/>
        <v>8</v>
      </c>
      <c r="Y36" s="68">
        <f t="shared" si="7"/>
        <v>336.05</v>
      </c>
      <c r="Z36" s="94">
        <f t="shared" si="7"/>
        <v>133</v>
      </c>
      <c r="AA36" s="69">
        <f t="shared" si="7"/>
        <v>10497.57</v>
      </c>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9"/>
    </row>
    <row r="40" spans="1:31" s="99" customFormat="1" ht="25.5" x14ac:dyDescent="0.2">
      <c r="A40" s="96" t="s">
        <v>72</v>
      </c>
      <c r="B40" s="97"/>
      <c r="C40" s="98">
        <f>C29-C5-C36</f>
        <v>2684.3100000000004</v>
      </c>
      <c r="D40" s="97"/>
      <c r="E40" s="98">
        <f>E29-E5-E36</f>
        <v>1183.3899999999999</v>
      </c>
      <c r="F40" s="98"/>
      <c r="G40" s="98">
        <f>G29-G5-G36</f>
        <v>3731.89</v>
      </c>
      <c r="H40" s="97"/>
      <c r="I40" s="98">
        <f>I29-I5-I36</f>
        <v>4160.2599999999993</v>
      </c>
      <c r="J40" s="97"/>
      <c r="K40" s="98">
        <f>K29-K5-K36</f>
        <v>-79.730000000000018</v>
      </c>
      <c r="L40" s="97"/>
      <c r="M40" s="98">
        <f>M29-M5-M36</f>
        <v>3632.1800000000007</v>
      </c>
      <c r="N40" s="98"/>
      <c r="O40" s="98">
        <f>O29-O5-O36</f>
        <v>1760.88</v>
      </c>
      <c r="P40" s="97"/>
      <c r="Q40" s="98">
        <f>Q29-Q5-Q36</f>
        <v>1388.1999999999998</v>
      </c>
      <c r="R40" s="97"/>
      <c r="S40" s="98">
        <f>S29-S5-S36</f>
        <v>3093.5500000000006</v>
      </c>
      <c r="T40" s="97"/>
      <c r="U40" s="98">
        <f>U29-U5-U36</f>
        <v>1405.1600000000003</v>
      </c>
      <c r="V40" s="97"/>
      <c r="W40" s="98">
        <f>W29-W5-W36</f>
        <v>7147.2900000000009</v>
      </c>
      <c r="X40" s="97"/>
      <c r="Y40" s="98">
        <f>Y29-Y5-Y36</f>
        <v>8733.57</v>
      </c>
      <c r="Z40" s="97"/>
      <c r="AA40" s="98">
        <f>AA29-AA5-AA36</f>
        <v>38840.950000000019</v>
      </c>
      <c r="AB40" s="9"/>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tabSelected="1" workbookViewId="0">
      <pane xSplit="1" topLeftCell="N1" activePane="topRight" state="frozen"/>
      <selection pane="topRight"/>
    </sheetView>
  </sheetViews>
  <sheetFormatPr defaultRowHeight="12.75" x14ac:dyDescent="0.2"/>
  <cols>
    <col min="1" max="1" width="50.7109375" style="231" customWidth="1"/>
    <col min="2" max="2" width="9.7109375" style="230" customWidth="1"/>
    <col min="3" max="3" width="14.5703125" style="231" customWidth="1"/>
    <col min="4" max="4" width="9.7109375" style="230" customWidth="1"/>
    <col min="5" max="5" width="14.5703125" style="231" customWidth="1"/>
    <col min="6" max="6" width="9.7109375" style="230" customWidth="1"/>
    <col min="7" max="7" width="14.5703125" style="231" customWidth="1"/>
    <col min="8" max="8" width="9.7109375" style="230" customWidth="1"/>
    <col min="9" max="9" width="14.5703125" style="231" customWidth="1"/>
    <col min="10" max="10" width="9.7109375" style="230" customWidth="1"/>
    <col min="11" max="11" width="14.5703125" style="231" customWidth="1"/>
    <col min="12" max="12" width="9.7109375" style="230" customWidth="1"/>
    <col min="13" max="13" width="14.5703125" style="231" customWidth="1"/>
    <col min="14" max="14" width="9.7109375" style="230" customWidth="1"/>
    <col min="15" max="15" width="14.5703125" style="231" customWidth="1"/>
    <col min="16" max="16" width="9.7109375" style="230" customWidth="1"/>
    <col min="17" max="17" width="14.5703125" style="231" customWidth="1"/>
    <col min="18" max="18" width="9.7109375" style="230" customWidth="1"/>
    <col min="19" max="19" width="14.5703125" style="231" customWidth="1"/>
    <col min="20" max="20" width="9.7109375" style="230" customWidth="1"/>
    <col min="21" max="21" width="14.5703125" style="231" customWidth="1"/>
    <col min="22" max="22" width="9.7109375" style="230" customWidth="1"/>
    <col min="23" max="23" width="14.5703125" style="231" customWidth="1"/>
    <col min="24" max="24" width="9.7109375" style="230" customWidth="1"/>
    <col min="25" max="25" width="14.5703125" style="231" customWidth="1"/>
    <col min="26" max="26" width="9.7109375" style="230" customWidth="1"/>
    <col min="27" max="27" width="14.5703125" style="231" customWidth="1"/>
    <col min="28" max="16384" width="9.140625" style="231"/>
  </cols>
  <sheetData>
    <row r="1" spans="1:27" s="122" customFormat="1" ht="16.5" customHeight="1" x14ac:dyDescent="0.25">
      <c r="A1" s="121" t="s">
        <v>103</v>
      </c>
      <c r="B1" s="765" t="s">
        <v>0</v>
      </c>
      <c r="C1" s="765"/>
      <c r="D1" s="766" t="s">
        <v>1</v>
      </c>
      <c r="E1" s="766"/>
      <c r="F1" s="765" t="s">
        <v>2</v>
      </c>
      <c r="G1" s="765"/>
      <c r="H1" s="766" t="s">
        <v>3</v>
      </c>
      <c r="I1" s="766"/>
      <c r="J1" s="765" t="s">
        <v>4</v>
      </c>
      <c r="K1" s="765"/>
      <c r="L1" s="766" t="s">
        <v>5</v>
      </c>
      <c r="M1" s="766"/>
      <c r="N1" s="765" t="s">
        <v>6</v>
      </c>
      <c r="O1" s="765"/>
      <c r="P1" s="766" t="s">
        <v>7</v>
      </c>
      <c r="Q1" s="766"/>
      <c r="R1" s="765" t="s">
        <v>8</v>
      </c>
      <c r="S1" s="765"/>
      <c r="T1" s="766" t="s">
        <v>9</v>
      </c>
      <c r="U1" s="766"/>
      <c r="V1" s="765" t="s">
        <v>10</v>
      </c>
      <c r="W1" s="765"/>
      <c r="X1" s="766" t="s">
        <v>11</v>
      </c>
      <c r="Y1" s="766"/>
      <c r="Z1" s="767" t="s">
        <v>12</v>
      </c>
      <c r="AA1" s="767"/>
    </row>
    <row r="2" spans="1:27" s="122" customFormat="1" ht="12.75" customHeight="1" x14ac:dyDescent="0.2">
      <c r="A2" s="123" t="s">
        <v>38</v>
      </c>
      <c r="B2" s="124" t="s">
        <v>13</v>
      </c>
      <c r="C2" s="125" t="s">
        <v>14</v>
      </c>
      <c r="D2" s="126" t="s">
        <v>13</v>
      </c>
      <c r="E2" s="127" t="s">
        <v>14</v>
      </c>
      <c r="F2" s="124" t="s">
        <v>13</v>
      </c>
      <c r="G2" s="125" t="s">
        <v>14</v>
      </c>
      <c r="H2" s="126" t="s">
        <v>13</v>
      </c>
      <c r="I2" s="127" t="s">
        <v>14</v>
      </c>
      <c r="J2" s="124" t="s">
        <v>13</v>
      </c>
      <c r="K2" s="125" t="s">
        <v>14</v>
      </c>
      <c r="L2" s="126" t="s">
        <v>13</v>
      </c>
      <c r="M2" s="127" t="s">
        <v>14</v>
      </c>
      <c r="N2" s="124" t="s">
        <v>13</v>
      </c>
      <c r="O2" s="125" t="s">
        <v>14</v>
      </c>
      <c r="P2" s="126" t="s">
        <v>13</v>
      </c>
      <c r="Q2" s="127" t="s">
        <v>14</v>
      </c>
      <c r="R2" s="124" t="s">
        <v>13</v>
      </c>
      <c r="S2" s="125" t="s">
        <v>14</v>
      </c>
      <c r="T2" s="126" t="s">
        <v>13</v>
      </c>
      <c r="U2" s="127" t="s">
        <v>14</v>
      </c>
      <c r="V2" s="124" t="s">
        <v>13</v>
      </c>
      <c r="W2" s="125" t="s">
        <v>14</v>
      </c>
      <c r="X2" s="126" t="s">
        <v>13</v>
      </c>
      <c r="Y2" s="127" t="s">
        <v>14</v>
      </c>
      <c r="Z2" s="128" t="s">
        <v>13</v>
      </c>
      <c r="AA2" s="129" t="s">
        <v>14</v>
      </c>
    </row>
    <row r="3" spans="1:27" s="122" customFormat="1" ht="12.75" customHeight="1" x14ac:dyDescent="0.2">
      <c r="A3" s="130" t="s">
        <v>40</v>
      </c>
      <c r="B3" s="131">
        <f>Medicaid!B3+'Executive Branch'!B3</f>
        <v>9315</v>
      </c>
      <c r="C3" s="132">
        <f>Medicaid!C3+'Executive Branch'!C3</f>
        <v>143419.08000000002</v>
      </c>
      <c r="D3" s="133">
        <f>Medicaid!D3+'Executive Branch'!D3</f>
        <v>9572</v>
      </c>
      <c r="E3" s="134">
        <f>Medicaid!E3+'Executive Branch'!E3</f>
        <v>140535.01</v>
      </c>
      <c r="F3" s="131">
        <f>Medicaid!F3+'Executive Branch'!F3</f>
        <v>8677</v>
      </c>
      <c r="G3" s="132">
        <f>Medicaid!G3+'Executive Branch'!G3</f>
        <v>127356.18</v>
      </c>
      <c r="H3" s="133">
        <f>Medicaid!H3+'Executive Branch'!H3</f>
        <v>8920</v>
      </c>
      <c r="I3" s="134">
        <f>Medicaid!I3+'Executive Branch'!I3</f>
        <v>132896.5</v>
      </c>
      <c r="J3" s="131">
        <f>Medicaid!J3+'Executive Branch'!J3</f>
        <v>8305</v>
      </c>
      <c r="K3" s="132">
        <f>Medicaid!K3+'Executive Branch'!K3</f>
        <v>126324.08</v>
      </c>
      <c r="L3" s="133">
        <f>Medicaid!L3+'Executive Branch'!L3</f>
        <v>6898</v>
      </c>
      <c r="M3" s="134">
        <f>Medicaid!M3+'Executive Branch'!M3</f>
        <v>104628.3</v>
      </c>
      <c r="N3" s="131">
        <f>Medicaid!N3+'Executive Branch'!N3</f>
        <v>8957</v>
      </c>
      <c r="O3" s="132">
        <f>Medicaid!O3+'Executive Branch'!O3</f>
        <v>135166</v>
      </c>
      <c r="P3" s="133">
        <f>Medicaid!P3+'Executive Branch'!P3</f>
        <v>8456</v>
      </c>
      <c r="Q3" s="134">
        <f>Medicaid!Q3+'Executive Branch'!Q3</f>
        <v>125867.44</v>
      </c>
      <c r="R3" s="131">
        <f>Medicaid!R3+'Executive Branch'!R3</f>
        <v>9266</v>
      </c>
      <c r="S3" s="132">
        <f>Medicaid!S3+'Executive Branch'!S3</f>
        <v>132032.5</v>
      </c>
      <c r="T3" s="133">
        <f>Medicaid!T3+'Executive Branch'!T3</f>
        <v>9330</v>
      </c>
      <c r="U3" s="134">
        <f>Medicaid!U3+'Executive Branch'!U3</f>
        <v>132808</v>
      </c>
      <c r="V3" s="131">
        <f>Medicaid!V3+'Executive Branch'!V3</f>
        <v>8753</v>
      </c>
      <c r="W3" s="132">
        <f>Medicaid!W3+'Executive Branch'!W3</f>
        <v>128289</v>
      </c>
      <c r="X3" s="133">
        <f>Medicaid!X3+'Executive Branch'!X3</f>
        <v>7996</v>
      </c>
      <c r="Y3" s="134">
        <f>Medicaid!Y3+'Executive Branch'!Y3</f>
        <v>118225.5</v>
      </c>
      <c r="Z3" s="135">
        <f>SUM(B3+D3+F3+H3+J3+L3+N3+P3+R3+T3+V3+X3)</f>
        <v>104445</v>
      </c>
      <c r="AA3" s="135">
        <f>SUM(C3+E3+G3+I3+K3+M3+O3+Q3+S3+U3+W3+Y3)</f>
        <v>1547547.59</v>
      </c>
    </row>
    <row r="4" spans="1:27" s="122" customFormat="1" ht="12.75" customHeight="1" x14ac:dyDescent="0.2">
      <c r="A4" s="136" t="s">
        <v>41</v>
      </c>
      <c r="B4" s="137"/>
      <c r="C4" s="138">
        <f>Medicaid!C4+'Executive Branch'!C4</f>
        <v>10887.25</v>
      </c>
      <c r="D4" s="139"/>
      <c r="E4" s="140">
        <f>Medicaid!E4+'Executive Branch'!E4</f>
        <v>11426.75</v>
      </c>
      <c r="F4" s="137"/>
      <c r="G4" s="138">
        <f>Medicaid!G4+'Executive Branch'!G4</f>
        <v>10373</v>
      </c>
      <c r="H4" s="139"/>
      <c r="I4" s="140">
        <f>Medicaid!I4+'Executive Branch'!I4</f>
        <v>10541.5</v>
      </c>
      <c r="J4" s="137"/>
      <c r="K4" s="138">
        <f>Medicaid!K4+'Executive Branch'!K4</f>
        <v>9857</v>
      </c>
      <c r="L4" s="139"/>
      <c r="M4" s="140">
        <f>Medicaid!M4+'Executive Branch'!M4</f>
        <v>8166.25</v>
      </c>
      <c r="N4" s="137"/>
      <c r="O4" s="138">
        <f>Medicaid!O4+'Executive Branch'!O4</f>
        <v>19549</v>
      </c>
      <c r="P4" s="139"/>
      <c r="Q4" s="140">
        <f>Medicaid!Q4+'Executive Branch'!Q4</f>
        <v>18195</v>
      </c>
      <c r="R4" s="137"/>
      <c r="S4" s="138">
        <f>Medicaid!S4+'Executive Branch'!S4</f>
        <v>20389.5</v>
      </c>
      <c r="T4" s="139"/>
      <c r="U4" s="140">
        <f>Medicaid!U4+'Executive Branch'!U4</f>
        <v>20374</v>
      </c>
      <c r="V4" s="137"/>
      <c r="W4" s="138">
        <f>Medicaid!W4+'Executive Branch'!W4</f>
        <v>19225</v>
      </c>
      <c r="X4" s="139"/>
      <c r="Y4" s="140">
        <f>Medicaid!Y4+'Executive Branch'!Y4</f>
        <v>17473.5</v>
      </c>
      <c r="Z4" s="141"/>
      <c r="AA4" s="142">
        <f>SUM(B4:Z4)</f>
        <v>176457.75</v>
      </c>
    </row>
    <row r="5" spans="1:27" s="148" customFormat="1" ht="12.75" customHeight="1" x14ac:dyDescent="0.2">
      <c r="A5" s="123" t="s">
        <v>15</v>
      </c>
      <c r="B5" s="143"/>
      <c r="C5" s="144">
        <f>SUM(C3:C4)</f>
        <v>154306.33000000002</v>
      </c>
      <c r="D5" s="145"/>
      <c r="E5" s="146">
        <f>SUM(E3:E4)</f>
        <v>151961.76</v>
      </c>
      <c r="F5" s="143"/>
      <c r="G5" s="144">
        <f>SUM(G3:G4)</f>
        <v>137729.18</v>
      </c>
      <c r="H5" s="145"/>
      <c r="I5" s="146">
        <f>SUM(I3:I4)</f>
        <v>143438</v>
      </c>
      <c r="J5" s="143"/>
      <c r="K5" s="144">
        <f>SUM(K3:K4)</f>
        <v>136181.08000000002</v>
      </c>
      <c r="L5" s="145"/>
      <c r="M5" s="146">
        <f>SUM(M3:M4)</f>
        <v>112794.55</v>
      </c>
      <c r="N5" s="143"/>
      <c r="O5" s="144">
        <f>SUM(O3:O4)</f>
        <v>154715</v>
      </c>
      <c r="P5" s="145"/>
      <c r="Q5" s="146">
        <f>SUM(Q3:Q4)</f>
        <v>144062.44</v>
      </c>
      <c r="R5" s="143"/>
      <c r="S5" s="144">
        <f>SUM(S3:S4)</f>
        <v>152422</v>
      </c>
      <c r="T5" s="145"/>
      <c r="U5" s="146">
        <f>SUM(U3:U4)</f>
        <v>153182</v>
      </c>
      <c r="V5" s="143"/>
      <c r="W5" s="144">
        <f>SUM(W3:W4)</f>
        <v>147514</v>
      </c>
      <c r="X5" s="145"/>
      <c r="Y5" s="146">
        <f>SUM(Y3:Y4)</f>
        <v>135699</v>
      </c>
      <c r="Z5" s="147"/>
      <c r="AA5" s="147">
        <f>SUM(B5:Z5)</f>
        <v>1724005.34</v>
      </c>
    </row>
    <row r="6" spans="1:27" s="151" customFormat="1" ht="12.75" customHeight="1" x14ac:dyDescent="0.2">
      <c r="A6" s="136"/>
      <c r="B6" s="131"/>
      <c r="C6" s="149"/>
      <c r="D6" s="133"/>
      <c r="E6" s="150"/>
      <c r="F6" s="131"/>
      <c r="G6" s="149"/>
      <c r="H6" s="133"/>
      <c r="I6" s="150"/>
      <c r="J6" s="131"/>
      <c r="K6" s="149"/>
      <c r="L6" s="133"/>
      <c r="M6" s="150"/>
      <c r="N6" s="131"/>
      <c r="O6" s="149"/>
      <c r="P6" s="133"/>
      <c r="Q6" s="150"/>
      <c r="R6" s="131"/>
      <c r="S6" s="149"/>
      <c r="T6" s="133"/>
      <c r="U6" s="150"/>
      <c r="V6" s="131"/>
      <c r="W6" s="149"/>
      <c r="X6" s="133"/>
      <c r="Y6" s="150"/>
      <c r="Z6" s="135"/>
      <c r="AA6" s="135"/>
    </row>
    <row r="7" spans="1:27" s="136" customFormat="1" ht="12.75" customHeight="1" x14ac:dyDescent="0.2">
      <c r="A7" s="152" t="s">
        <v>75</v>
      </c>
      <c r="B7" s="153"/>
      <c r="C7" s="154">
        <f>Medicaid!C7+'Executive Branch'!C7</f>
        <v>4056910.25</v>
      </c>
      <c r="D7" s="155"/>
      <c r="E7" s="156">
        <f>Medicaid!E7+'Executive Branch'!E7</f>
        <v>4066063.67</v>
      </c>
      <c r="F7" s="157"/>
      <c r="G7" s="154">
        <f>Medicaid!G7+'Executive Branch'!G7</f>
        <v>3608173.95</v>
      </c>
      <c r="H7" s="155"/>
      <c r="I7" s="156">
        <f>Medicaid!I7+'Executive Branch'!I7</f>
        <v>3713384.85</v>
      </c>
      <c r="J7" s="157"/>
      <c r="K7" s="154">
        <f>Medicaid!K7+'Executive Branch'!K7</f>
        <v>3471997.4499999997</v>
      </c>
      <c r="L7" s="155"/>
      <c r="M7" s="156">
        <f>Medicaid!M7+'Executive Branch'!M7</f>
        <v>2863935.81</v>
      </c>
      <c r="N7" s="157"/>
      <c r="O7" s="154">
        <f>Medicaid!O7+'Executive Branch'!O7</f>
        <v>3746606.14</v>
      </c>
      <c r="P7" s="155"/>
      <c r="Q7" s="156">
        <f>Medicaid!Q7+'Executive Branch'!Q7</f>
        <v>3383147.0999999996</v>
      </c>
      <c r="R7" s="157"/>
      <c r="S7" s="154">
        <f>Medicaid!S7+'Executive Branch'!S7</f>
        <v>3950400.62</v>
      </c>
      <c r="T7" s="155"/>
      <c r="U7" s="156">
        <f>Medicaid!U7+'Executive Branch'!U7</f>
        <v>3969038.4499999997</v>
      </c>
      <c r="V7" s="157"/>
      <c r="W7" s="154">
        <f>Medicaid!W7+'Executive Branch'!W7</f>
        <v>3215009.25</v>
      </c>
      <c r="X7" s="155"/>
      <c r="Y7" s="156">
        <f>Medicaid!Y7+'Executive Branch'!Y7</f>
        <v>3630916.08</v>
      </c>
      <c r="Z7" s="158"/>
      <c r="AA7" s="159">
        <f>SUM(C7+E7+G7+I7+K7+M7+O7+Q7+S7+U7+W7+Y7)</f>
        <v>43675583.619999997</v>
      </c>
    </row>
    <row r="8" spans="1:27" s="122" customFormat="1" ht="12.75" customHeight="1" x14ac:dyDescent="0.2">
      <c r="A8" s="123"/>
      <c r="B8" s="131"/>
      <c r="C8" s="160"/>
      <c r="D8" s="133"/>
      <c r="E8" s="161"/>
      <c r="F8" s="131"/>
      <c r="G8" s="160"/>
      <c r="H8" s="133"/>
      <c r="I8" s="161"/>
      <c r="J8" s="131"/>
      <c r="K8" s="160"/>
      <c r="L8" s="133"/>
      <c r="M8" s="161"/>
      <c r="N8" s="131"/>
      <c r="O8" s="160"/>
      <c r="P8" s="133"/>
      <c r="Q8" s="161"/>
      <c r="R8" s="131"/>
      <c r="S8" s="160"/>
      <c r="T8" s="133"/>
      <c r="U8" s="161"/>
      <c r="V8" s="131"/>
      <c r="W8" s="160"/>
      <c r="X8" s="133"/>
      <c r="Y8" s="161"/>
      <c r="Z8" s="135"/>
      <c r="AA8" s="162"/>
    </row>
    <row r="9" spans="1:27" s="122" customFormat="1" ht="12.75" customHeight="1" x14ac:dyDescent="0.2">
      <c r="A9" s="123" t="s">
        <v>29</v>
      </c>
      <c r="B9" s="137"/>
      <c r="C9" s="163"/>
      <c r="D9" s="139"/>
      <c r="E9" s="164"/>
      <c r="F9" s="137"/>
      <c r="G9" s="163"/>
      <c r="H9" s="139"/>
      <c r="I9" s="164"/>
      <c r="J9" s="137"/>
      <c r="K9" s="163"/>
      <c r="L9" s="139"/>
      <c r="M9" s="164"/>
      <c r="N9" s="137"/>
      <c r="O9" s="163"/>
      <c r="P9" s="139"/>
      <c r="Q9" s="164"/>
      <c r="R9" s="137"/>
      <c r="S9" s="163"/>
      <c r="T9" s="139"/>
      <c r="U9" s="164"/>
      <c r="V9" s="137"/>
      <c r="W9" s="163"/>
      <c r="X9" s="139"/>
      <c r="Y9" s="164"/>
      <c r="Z9" s="141"/>
      <c r="AA9" s="165"/>
    </row>
    <row r="10" spans="1:27" s="122" customFormat="1" ht="12.75" customHeight="1" x14ac:dyDescent="0.2">
      <c r="A10" s="166" t="s">
        <v>26</v>
      </c>
      <c r="B10" s="131">
        <f>Medicaid!B10+'Executive Branch'!B10</f>
        <v>4175</v>
      </c>
      <c r="C10" s="132">
        <f>Medicaid!C10+'Executive Branch'!C10</f>
        <v>174405.17</v>
      </c>
      <c r="D10" s="133">
        <f>Medicaid!D10+'Executive Branch'!D10</f>
        <v>3994</v>
      </c>
      <c r="E10" s="134">
        <f>Medicaid!E10+'Executive Branch'!E10</f>
        <v>159549.47</v>
      </c>
      <c r="F10" s="131">
        <f>Medicaid!F10+'Executive Branch'!F10</f>
        <v>3746</v>
      </c>
      <c r="G10" s="132">
        <f>Medicaid!G10+'Executive Branch'!G10</f>
        <v>156639.57999999999</v>
      </c>
      <c r="H10" s="133">
        <f>Medicaid!H10+'Executive Branch'!H10</f>
        <v>3589</v>
      </c>
      <c r="I10" s="134">
        <f>Medicaid!I10+'Executive Branch'!I10</f>
        <v>153634.51999999999</v>
      </c>
      <c r="J10" s="131">
        <f>Medicaid!J10+'Executive Branch'!J10</f>
        <v>3347</v>
      </c>
      <c r="K10" s="132">
        <f>Medicaid!K10+'Executive Branch'!K10</f>
        <v>127945.82</v>
      </c>
      <c r="L10" s="133">
        <f>Medicaid!L10+'Executive Branch'!L10</f>
        <v>2755</v>
      </c>
      <c r="M10" s="134">
        <f>Medicaid!M10+'Executive Branch'!M10</f>
        <v>86367.37</v>
      </c>
      <c r="N10" s="131">
        <f>Medicaid!N10+'Executive Branch'!N10</f>
        <v>3637</v>
      </c>
      <c r="O10" s="132">
        <f>Medicaid!O10+'Executive Branch'!O10</f>
        <v>128495.31</v>
      </c>
      <c r="P10" s="133">
        <f>Medicaid!P10+'Executive Branch'!P10</f>
        <v>3457</v>
      </c>
      <c r="Q10" s="134">
        <f>Medicaid!Q10+'Executive Branch'!Q10</f>
        <v>140985.32</v>
      </c>
      <c r="R10" s="131">
        <f>Medicaid!R10+'Executive Branch'!R10</f>
        <v>3971</v>
      </c>
      <c r="S10" s="132">
        <f>Medicaid!S10+'Executive Branch'!S10</f>
        <v>167703.91999999998</v>
      </c>
      <c r="T10" s="133">
        <f>Medicaid!T10+'Executive Branch'!T10</f>
        <v>3918</v>
      </c>
      <c r="U10" s="134">
        <f>Medicaid!U10+'Executive Branch'!U10</f>
        <v>158625.20000000001</v>
      </c>
      <c r="V10" s="131">
        <f>Medicaid!V10+'Executive Branch'!V10</f>
        <v>3743</v>
      </c>
      <c r="W10" s="132">
        <f>Medicaid!W10+'Executive Branch'!W10</f>
        <v>176462.36</v>
      </c>
      <c r="X10" s="133">
        <f>Medicaid!X10+'Executive Branch'!X10</f>
        <v>3542</v>
      </c>
      <c r="Y10" s="134">
        <f>Medicaid!Y10+'Executive Branch'!Y10</f>
        <v>170479.58</v>
      </c>
      <c r="Z10" s="141">
        <f t="shared" ref="Z10:AA13" si="0">SUM(B10+D10+F10+H10+J10+L10+N10+P10+R10+T10+V10+X10)</f>
        <v>43874</v>
      </c>
      <c r="AA10" s="147">
        <f t="shared" si="0"/>
        <v>1801293.62</v>
      </c>
    </row>
    <row r="11" spans="1:27" s="122" customFormat="1" ht="12.75" customHeight="1" x14ac:dyDescent="0.2">
      <c r="A11" s="11" t="s">
        <v>102</v>
      </c>
      <c r="B11" s="131">
        <f>Medicaid!B11+'Executive Branch'!B11</f>
        <v>100</v>
      </c>
      <c r="C11" s="132">
        <f>Medicaid!C11+'Executive Branch'!C11</f>
        <v>1839.5900000000001</v>
      </c>
      <c r="D11" s="133">
        <f>Medicaid!D11+'Executive Branch'!D11</f>
        <v>69</v>
      </c>
      <c r="E11" s="134">
        <f>Medicaid!E11+'Executive Branch'!E11</f>
        <v>1384.1799999999998</v>
      </c>
      <c r="F11" s="131">
        <f>Medicaid!F11+'Executive Branch'!F11</f>
        <v>67</v>
      </c>
      <c r="G11" s="132">
        <f>Medicaid!G11+'Executive Branch'!G11</f>
        <v>2143.38</v>
      </c>
      <c r="H11" s="133">
        <f>Medicaid!H11+'Executive Branch'!H11</f>
        <v>24</v>
      </c>
      <c r="I11" s="134">
        <f>Medicaid!I11+'Executive Branch'!I11</f>
        <v>324.95</v>
      </c>
      <c r="J11" s="131">
        <f>Medicaid!J11+'Executive Branch'!J11</f>
        <v>48</v>
      </c>
      <c r="K11" s="132">
        <f>Medicaid!K11+'Executive Branch'!K11</f>
        <v>851.2299999999999</v>
      </c>
      <c r="L11" s="133">
        <f>Medicaid!L11+'Executive Branch'!L11</f>
        <v>13</v>
      </c>
      <c r="M11" s="134">
        <f>Medicaid!M11+'Executive Branch'!M11</f>
        <v>472.99</v>
      </c>
      <c r="N11" s="131">
        <f>Medicaid!N11+'Executive Branch'!N11</f>
        <v>33</v>
      </c>
      <c r="O11" s="132">
        <f>Medicaid!O11+'Executive Branch'!O11</f>
        <v>963.66000000000008</v>
      </c>
      <c r="P11" s="133">
        <f>Medicaid!P11+'Executive Branch'!P11</f>
        <v>41</v>
      </c>
      <c r="Q11" s="134">
        <f>Medicaid!Q11+'Executive Branch'!Q11</f>
        <v>822.31899999999985</v>
      </c>
      <c r="R11" s="131">
        <f>Medicaid!R11+'Executive Branch'!R11</f>
        <v>67</v>
      </c>
      <c r="S11" s="132">
        <f>Medicaid!S11+'Executive Branch'!S11</f>
        <v>2318.79</v>
      </c>
      <c r="T11" s="133">
        <f>Medicaid!T11+'Executive Branch'!T11</f>
        <v>73</v>
      </c>
      <c r="U11" s="134">
        <f>Medicaid!U11+'Executive Branch'!U11</f>
        <v>2352.16</v>
      </c>
      <c r="V11" s="131">
        <f>Medicaid!V11+'Executive Branch'!V11</f>
        <v>77</v>
      </c>
      <c r="W11" s="132">
        <f>Medicaid!W11+'Executive Branch'!W11</f>
        <v>2949.96</v>
      </c>
      <c r="X11" s="133">
        <f>Medicaid!X11+'Executive Branch'!X11</f>
        <v>77</v>
      </c>
      <c r="Y11" s="134">
        <f>Medicaid!Y11+'Executive Branch'!Y11</f>
        <v>3168.31</v>
      </c>
      <c r="Z11" s="141">
        <f t="shared" si="0"/>
        <v>689</v>
      </c>
      <c r="AA11" s="147">
        <f t="shared" si="0"/>
        <v>19591.519</v>
      </c>
    </row>
    <row r="12" spans="1:27" s="122" customFormat="1" ht="12.75" customHeight="1" x14ac:dyDescent="0.2">
      <c r="A12" s="136" t="s">
        <v>95</v>
      </c>
      <c r="B12" s="131">
        <f>Medicaid!B12+'Executive Branch'!B12</f>
        <v>1110</v>
      </c>
      <c r="C12" s="132">
        <f>Medicaid!C12+'Executive Branch'!C12</f>
        <v>55115.240000000005</v>
      </c>
      <c r="D12" s="133">
        <f>Medicaid!D12+'Executive Branch'!D12</f>
        <v>1123</v>
      </c>
      <c r="E12" s="134">
        <f>Medicaid!E12+'Executive Branch'!E12</f>
        <v>71496.899999999994</v>
      </c>
      <c r="F12" s="131">
        <f>Medicaid!F12+'Executive Branch'!F12</f>
        <v>997</v>
      </c>
      <c r="G12" s="132">
        <f>Medicaid!G12+'Executive Branch'!G12</f>
        <v>74805.38</v>
      </c>
      <c r="H12" s="133">
        <f>Medicaid!H12+'Executive Branch'!H12</f>
        <v>619</v>
      </c>
      <c r="I12" s="134">
        <f>Medicaid!I12+'Executive Branch'!I12</f>
        <v>37738.14</v>
      </c>
      <c r="J12" s="131">
        <f>Medicaid!J12+'Executive Branch'!J12</f>
        <v>613</v>
      </c>
      <c r="K12" s="132">
        <f>Medicaid!K12+'Executive Branch'!K12</f>
        <v>34516.410000000003</v>
      </c>
      <c r="L12" s="133">
        <f>Medicaid!L12+'Executive Branch'!L12</f>
        <v>562</v>
      </c>
      <c r="M12" s="134">
        <f>Medicaid!M12+'Executive Branch'!M12</f>
        <v>34385.89</v>
      </c>
      <c r="N12" s="131">
        <f>Medicaid!N12+'Executive Branch'!N12</f>
        <v>629</v>
      </c>
      <c r="O12" s="132">
        <f>Medicaid!O12+'Executive Branch'!O12</f>
        <v>37525.449999999997</v>
      </c>
      <c r="P12" s="133">
        <f>Medicaid!P12+'Executive Branch'!P12</f>
        <v>610</v>
      </c>
      <c r="Q12" s="134">
        <f>Medicaid!Q12+'Executive Branch'!Q12</f>
        <v>39623</v>
      </c>
      <c r="R12" s="131">
        <f>Medicaid!R12+'Executive Branch'!R12</f>
        <v>756</v>
      </c>
      <c r="S12" s="132">
        <f>Medicaid!S12+'Executive Branch'!S12</f>
        <v>50885.11</v>
      </c>
      <c r="T12" s="133">
        <f>Medicaid!T12+'Executive Branch'!T12</f>
        <v>751</v>
      </c>
      <c r="U12" s="134">
        <f>Medicaid!U12+'Executive Branch'!U12</f>
        <v>62934.06</v>
      </c>
      <c r="V12" s="131">
        <f>Medicaid!V12+'Executive Branch'!V12</f>
        <v>829</v>
      </c>
      <c r="W12" s="132">
        <f>Medicaid!W12+'Executive Branch'!W12</f>
        <v>64817.760000000002</v>
      </c>
      <c r="X12" s="133">
        <f>Medicaid!X12+'Executive Branch'!X12</f>
        <v>1284</v>
      </c>
      <c r="Y12" s="134">
        <f>Medicaid!Y12+'Executive Branch'!Y12</f>
        <v>62480.28</v>
      </c>
      <c r="Z12" s="141">
        <f t="shared" si="0"/>
        <v>9883</v>
      </c>
      <c r="AA12" s="147">
        <f t="shared" si="0"/>
        <v>626323.62000000011</v>
      </c>
    </row>
    <row r="13" spans="1:27" s="122" customFormat="1" ht="12.75" customHeight="1" x14ac:dyDescent="0.2">
      <c r="A13" s="136" t="s">
        <v>96</v>
      </c>
      <c r="B13" s="131">
        <f>Medicaid!B13+'Executive Branch'!B13</f>
        <v>1195</v>
      </c>
      <c r="C13" s="132">
        <f>Medicaid!C13+'Executive Branch'!C13</f>
        <v>7487</v>
      </c>
      <c r="D13" s="133">
        <f>Medicaid!D13+'Executive Branch'!D13</f>
        <v>1325</v>
      </c>
      <c r="E13" s="134">
        <f>Medicaid!E13+'Executive Branch'!E13</f>
        <v>10804.01</v>
      </c>
      <c r="F13" s="131">
        <f>Medicaid!F13+'Executive Branch'!F13</f>
        <v>1089</v>
      </c>
      <c r="G13" s="132">
        <f>Medicaid!G13+'Executive Branch'!G13</f>
        <v>15132</v>
      </c>
      <c r="H13" s="133">
        <f>Medicaid!H13+'Executive Branch'!H13</f>
        <v>1116</v>
      </c>
      <c r="I13" s="134">
        <f>Medicaid!I13+'Executive Branch'!I13</f>
        <v>15518.77</v>
      </c>
      <c r="J13" s="131">
        <f>Medicaid!J13+'Executive Branch'!J13</f>
        <v>1368</v>
      </c>
      <c r="K13" s="132">
        <f>Medicaid!K13+'Executive Branch'!K13</f>
        <v>20137.469999999998</v>
      </c>
      <c r="L13" s="133">
        <f>Medicaid!L13+'Executive Branch'!L13</f>
        <v>847</v>
      </c>
      <c r="M13" s="134">
        <f>Medicaid!M13+'Executive Branch'!M13</f>
        <v>14395.17</v>
      </c>
      <c r="N13" s="131">
        <f>Medicaid!N13+'Executive Branch'!N13</f>
        <v>1594</v>
      </c>
      <c r="O13" s="132">
        <f>Medicaid!O13+'Executive Branch'!O13</f>
        <v>23249.22</v>
      </c>
      <c r="P13" s="133">
        <f>Medicaid!P13+'Executive Branch'!P13</f>
        <v>851</v>
      </c>
      <c r="Q13" s="134">
        <f>Medicaid!Q13+'Executive Branch'!Q13</f>
        <v>20567.559999999998</v>
      </c>
      <c r="R13" s="131">
        <f>Medicaid!R13+'Executive Branch'!R13</f>
        <v>1485</v>
      </c>
      <c r="S13" s="132">
        <f>Medicaid!S13+'Executive Branch'!S13</f>
        <v>20498.23</v>
      </c>
      <c r="T13" s="133">
        <f>Medicaid!T13+'Executive Branch'!T13</f>
        <v>1520</v>
      </c>
      <c r="U13" s="134">
        <f>Medicaid!U13+'Executive Branch'!U13</f>
        <v>26761.449999999997</v>
      </c>
      <c r="V13" s="131">
        <f>Medicaid!V13+'Executive Branch'!V13</f>
        <v>153</v>
      </c>
      <c r="W13" s="132">
        <f>Medicaid!W13+'Executive Branch'!W13</f>
        <v>27488.02</v>
      </c>
      <c r="X13" s="133">
        <f>Medicaid!X13+'Executive Branch'!X13</f>
        <v>1214</v>
      </c>
      <c r="Y13" s="134">
        <f>Medicaid!Y13+'Executive Branch'!Y13</f>
        <v>28084.11</v>
      </c>
      <c r="Z13" s="141">
        <f t="shared" si="0"/>
        <v>13757</v>
      </c>
      <c r="AA13" s="147">
        <f t="shared" si="0"/>
        <v>230123.01</v>
      </c>
    </row>
    <row r="14" spans="1:27" s="122" customFormat="1" ht="12.75" customHeight="1" x14ac:dyDescent="0.2">
      <c r="A14" s="167" t="s">
        <v>20</v>
      </c>
      <c r="B14" s="168">
        <f t="shared" ref="B14:AA14" si="1">SUM(B10:B13)</f>
        <v>6580</v>
      </c>
      <c r="C14" s="169">
        <f t="shared" si="1"/>
        <v>238847</v>
      </c>
      <c r="D14" s="170">
        <f t="shared" si="1"/>
        <v>6511</v>
      </c>
      <c r="E14" s="171">
        <f t="shared" si="1"/>
        <v>243234.56</v>
      </c>
      <c r="F14" s="168">
        <f t="shared" si="1"/>
        <v>5899</v>
      </c>
      <c r="G14" s="169">
        <f t="shared" si="1"/>
        <v>248720.34</v>
      </c>
      <c r="H14" s="170">
        <f t="shared" si="1"/>
        <v>5348</v>
      </c>
      <c r="I14" s="171">
        <f t="shared" si="1"/>
        <v>207216.37999999998</v>
      </c>
      <c r="J14" s="168">
        <f t="shared" si="1"/>
        <v>5376</v>
      </c>
      <c r="K14" s="169">
        <f t="shared" si="1"/>
        <v>183450.93000000002</v>
      </c>
      <c r="L14" s="170">
        <f t="shared" si="1"/>
        <v>4177</v>
      </c>
      <c r="M14" s="171">
        <f t="shared" si="1"/>
        <v>135621.42000000001</v>
      </c>
      <c r="N14" s="168">
        <f t="shared" si="1"/>
        <v>5893</v>
      </c>
      <c r="O14" s="169">
        <f t="shared" si="1"/>
        <v>190233.63999999998</v>
      </c>
      <c r="P14" s="170">
        <f t="shared" si="1"/>
        <v>4959</v>
      </c>
      <c r="Q14" s="171">
        <f t="shared" si="1"/>
        <v>201998.19899999999</v>
      </c>
      <c r="R14" s="168">
        <f t="shared" si="1"/>
        <v>6279</v>
      </c>
      <c r="S14" s="169">
        <f t="shared" si="1"/>
        <v>241406.05000000002</v>
      </c>
      <c r="T14" s="170">
        <f t="shared" si="1"/>
        <v>6262</v>
      </c>
      <c r="U14" s="171">
        <f t="shared" si="1"/>
        <v>250672.87</v>
      </c>
      <c r="V14" s="168">
        <f t="shared" si="1"/>
        <v>4802</v>
      </c>
      <c r="W14" s="169">
        <f t="shared" si="1"/>
        <v>271718.09999999998</v>
      </c>
      <c r="X14" s="170">
        <f t="shared" si="1"/>
        <v>6117</v>
      </c>
      <c r="Y14" s="171">
        <f t="shared" si="1"/>
        <v>264212.27999999997</v>
      </c>
      <c r="Z14" s="172">
        <f t="shared" si="1"/>
        <v>68203</v>
      </c>
      <c r="AA14" s="173">
        <f t="shared" si="1"/>
        <v>2677331.7690000003</v>
      </c>
    </row>
    <row r="15" spans="1:27" s="175" customFormat="1" ht="12.75" customHeight="1" x14ac:dyDescent="0.2">
      <c r="A15" s="174"/>
      <c r="B15" s="131"/>
      <c r="C15" s="132"/>
      <c r="D15" s="133"/>
      <c r="E15" s="134"/>
      <c r="F15" s="131"/>
      <c r="G15" s="132"/>
      <c r="H15" s="133"/>
      <c r="I15" s="134"/>
      <c r="J15" s="131"/>
      <c r="K15" s="132"/>
      <c r="L15" s="133"/>
      <c r="M15" s="134"/>
      <c r="N15" s="131"/>
      <c r="O15" s="132"/>
      <c r="P15" s="133"/>
      <c r="Q15" s="134"/>
      <c r="R15" s="131"/>
      <c r="S15" s="132"/>
      <c r="T15" s="133"/>
      <c r="U15" s="134"/>
      <c r="V15" s="131"/>
      <c r="W15" s="132"/>
      <c r="X15" s="133"/>
      <c r="Y15" s="134"/>
      <c r="Z15" s="135"/>
      <c r="AA15" s="147"/>
    </row>
    <row r="16" spans="1:27" s="122" customFormat="1" ht="12.75" customHeight="1" x14ac:dyDescent="0.2">
      <c r="A16" s="123" t="s">
        <v>25</v>
      </c>
      <c r="B16" s="176"/>
      <c r="C16" s="177"/>
      <c r="D16" s="136"/>
      <c r="E16" s="175"/>
      <c r="F16" s="176"/>
      <c r="G16" s="177"/>
      <c r="H16" s="136"/>
      <c r="I16" s="175"/>
      <c r="J16" s="176"/>
      <c r="K16" s="177"/>
      <c r="L16" s="136"/>
      <c r="M16" s="175"/>
      <c r="N16" s="176"/>
      <c r="O16" s="177"/>
      <c r="P16" s="136"/>
      <c r="Q16" s="175"/>
      <c r="R16" s="176"/>
      <c r="S16" s="177"/>
      <c r="T16" s="136"/>
      <c r="U16" s="175"/>
      <c r="V16" s="176"/>
      <c r="W16" s="177"/>
      <c r="X16" s="136"/>
      <c r="Y16" s="175"/>
      <c r="Z16" s="178"/>
      <c r="AA16" s="179"/>
    </row>
    <row r="17" spans="1:27" s="122" customFormat="1" ht="12.75" customHeight="1" x14ac:dyDescent="0.2">
      <c r="A17" s="136" t="s">
        <v>52</v>
      </c>
      <c r="B17" s="131">
        <f>Medicaid!B17+'Executive Branch'!B17</f>
        <v>0</v>
      </c>
      <c r="C17" s="132">
        <f>Medicaid!C17+'Executive Branch'!C17</f>
        <v>0</v>
      </c>
      <c r="D17" s="133">
        <f>Medicaid!D17+'Executive Branch'!D17</f>
        <v>120</v>
      </c>
      <c r="E17" s="134">
        <f>Medicaid!E17+'Executive Branch'!E17</f>
        <v>4799.05</v>
      </c>
      <c r="F17" s="131">
        <f>Medicaid!F17+'Executive Branch'!F17</f>
        <v>72</v>
      </c>
      <c r="G17" s="132">
        <f>Medicaid!G17+'Executive Branch'!G17</f>
        <v>3010.46</v>
      </c>
      <c r="H17" s="133">
        <f>Medicaid!H17+'Executive Branch'!H17</f>
        <v>103</v>
      </c>
      <c r="I17" s="134">
        <f>Medicaid!I17+'Executive Branch'!I17</f>
        <v>4223.62</v>
      </c>
      <c r="J17" s="131">
        <f>Medicaid!J17+'Executive Branch'!J17</f>
        <v>58</v>
      </c>
      <c r="K17" s="132">
        <f>Medicaid!K17+'Executive Branch'!K17</f>
        <v>2579.08</v>
      </c>
      <c r="L17" s="133">
        <f>Medicaid!L17+'Executive Branch'!L17</f>
        <v>63</v>
      </c>
      <c r="M17" s="134">
        <f>Medicaid!M17+'Executive Branch'!M17</f>
        <v>3395.99</v>
      </c>
      <c r="N17" s="131">
        <f>Medicaid!N17+'Executive Branch'!N17</f>
        <v>109</v>
      </c>
      <c r="O17" s="132">
        <f>Medicaid!O17+'Executive Branch'!O17</f>
        <v>3552.69</v>
      </c>
      <c r="P17" s="133">
        <f>Medicaid!P17+'Executive Branch'!P17</f>
        <v>43</v>
      </c>
      <c r="Q17" s="134">
        <f>Medicaid!Q17+'Executive Branch'!Q17</f>
        <v>2082.86</v>
      </c>
      <c r="R17" s="131">
        <f>Medicaid!R17+'Executive Branch'!R17</f>
        <v>13</v>
      </c>
      <c r="S17" s="132">
        <f>Medicaid!S17+'Executive Branch'!S17</f>
        <v>535.47</v>
      </c>
      <c r="T17" s="133">
        <f>Medicaid!T17+'Executive Branch'!T17</f>
        <v>68</v>
      </c>
      <c r="U17" s="134">
        <f>Medicaid!U17+'Executive Branch'!U17</f>
        <v>4687.62</v>
      </c>
      <c r="V17" s="131">
        <f>Medicaid!V17+'Executive Branch'!V17</f>
        <v>0</v>
      </c>
      <c r="W17" s="132">
        <f>Medicaid!W17+'Executive Branch'!W17</f>
        <v>0</v>
      </c>
      <c r="X17" s="133">
        <f>Medicaid!X17+'Executive Branch'!X17</f>
        <v>0</v>
      </c>
      <c r="Y17" s="134">
        <f>Medicaid!Y17+'Executive Branch'!Y17</f>
        <v>0</v>
      </c>
      <c r="Z17" s="141">
        <f t="shared" ref="Z17:AA21" si="2">SUM(B17+D17+F17+H17+J17+L17+N17+P17+R17+T17+V17+X17)</f>
        <v>649</v>
      </c>
      <c r="AA17" s="147">
        <f t="shared" si="2"/>
        <v>28866.84</v>
      </c>
    </row>
    <row r="18" spans="1:27" s="122" customFormat="1" ht="12.75" customHeight="1" x14ac:dyDescent="0.2">
      <c r="A18" s="136" t="s">
        <v>22</v>
      </c>
      <c r="B18" s="131">
        <f>Medicaid!B18+'Executive Branch'!B18</f>
        <v>2</v>
      </c>
      <c r="C18" s="132">
        <f>Medicaid!C18+'Executive Branch'!C18</f>
        <v>179.23</v>
      </c>
      <c r="D18" s="133">
        <f>Medicaid!D18+'Executive Branch'!D18</f>
        <v>2</v>
      </c>
      <c r="E18" s="134">
        <f>Medicaid!E18+'Executive Branch'!E18</f>
        <v>503.15</v>
      </c>
      <c r="F18" s="131">
        <f>Medicaid!F18+'Executive Branch'!F18</f>
        <v>4</v>
      </c>
      <c r="G18" s="132">
        <f>Medicaid!G18+'Executive Branch'!G18</f>
        <v>971.27</v>
      </c>
      <c r="H18" s="133">
        <f>Medicaid!H18+'Executive Branch'!H18</f>
        <v>3</v>
      </c>
      <c r="I18" s="134">
        <f>Medicaid!I18+'Executive Branch'!I18</f>
        <v>560.55999999999995</v>
      </c>
      <c r="J18" s="131">
        <f>Medicaid!J18+'Executive Branch'!J18</f>
        <v>3</v>
      </c>
      <c r="K18" s="132">
        <f>Medicaid!K18+'Executive Branch'!K18</f>
        <v>778.1</v>
      </c>
      <c r="L18" s="133">
        <f>Medicaid!L18+'Executive Branch'!L18</f>
        <v>0</v>
      </c>
      <c r="M18" s="134">
        <f>Medicaid!M18+'Executive Branch'!M18</f>
        <v>0</v>
      </c>
      <c r="N18" s="131">
        <f>Medicaid!N18+'Executive Branch'!N18</f>
        <v>3</v>
      </c>
      <c r="O18" s="132">
        <f>Medicaid!O18+'Executive Branch'!O18</f>
        <v>631.05999999999995</v>
      </c>
      <c r="P18" s="133">
        <f>Medicaid!P18+'Executive Branch'!P18</f>
        <v>3</v>
      </c>
      <c r="Q18" s="134">
        <f>Medicaid!Q18+'Executive Branch'!Q18</f>
        <v>1044.29</v>
      </c>
      <c r="R18" s="131">
        <f>Medicaid!R18+'Executive Branch'!R18</f>
        <v>10</v>
      </c>
      <c r="S18" s="132">
        <f>Medicaid!S18+'Executive Branch'!S18</f>
        <v>2326.0299999999997</v>
      </c>
      <c r="T18" s="133">
        <f>Medicaid!T18+'Executive Branch'!T18</f>
        <v>3</v>
      </c>
      <c r="U18" s="134">
        <f>Medicaid!U18+'Executive Branch'!U18</f>
        <v>882.77</v>
      </c>
      <c r="V18" s="131">
        <f>Medicaid!V18+'Executive Branch'!V18</f>
        <v>3</v>
      </c>
      <c r="W18" s="132">
        <f>Medicaid!W18+'Executive Branch'!W18</f>
        <v>816.63</v>
      </c>
      <c r="X18" s="133">
        <f>Medicaid!X18+'Executive Branch'!X18</f>
        <v>2</v>
      </c>
      <c r="Y18" s="134">
        <f>Medicaid!Y18+'Executive Branch'!Y18</f>
        <v>321.26</v>
      </c>
      <c r="Z18" s="141">
        <f t="shared" si="2"/>
        <v>38</v>
      </c>
      <c r="AA18" s="147">
        <f t="shared" si="2"/>
        <v>9014.3499999999985</v>
      </c>
    </row>
    <row r="19" spans="1:27" s="122" customFormat="1" ht="12.75" customHeight="1" x14ac:dyDescent="0.2">
      <c r="A19" s="136" t="s">
        <v>56</v>
      </c>
      <c r="B19" s="131">
        <f>Medicaid!B19+'Executive Branch'!B19</f>
        <v>228</v>
      </c>
      <c r="C19" s="132">
        <f>Medicaid!C19+'Executive Branch'!C19</f>
        <v>86952.15</v>
      </c>
      <c r="D19" s="133">
        <f>Medicaid!D19+'Executive Branch'!D19</f>
        <v>251</v>
      </c>
      <c r="E19" s="134">
        <f>Medicaid!E19+'Executive Branch'!E19</f>
        <v>94143.989999999991</v>
      </c>
      <c r="F19" s="131">
        <f>Medicaid!F19+'Executive Branch'!F19</f>
        <v>211</v>
      </c>
      <c r="G19" s="132">
        <f>Medicaid!G19+'Executive Branch'!G19</f>
        <v>83861</v>
      </c>
      <c r="H19" s="133">
        <f>Medicaid!H19+'Executive Branch'!H19</f>
        <v>235</v>
      </c>
      <c r="I19" s="134">
        <f>Medicaid!I19+'Executive Branch'!I19</f>
        <v>94721.75</v>
      </c>
      <c r="J19" s="131">
        <f>Medicaid!J19+'Executive Branch'!J19</f>
        <v>293</v>
      </c>
      <c r="K19" s="132">
        <f>Medicaid!K19+'Executive Branch'!K19</f>
        <v>110258.8</v>
      </c>
      <c r="L19" s="133">
        <f>Medicaid!L19+'Executive Branch'!L19</f>
        <v>235</v>
      </c>
      <c r="M19" s="134">
        <f>Medicaid!M19+'Executive Branch'!M19</f>
        <v>98042.81</v>
      </c>
      <c r="N19" s="131">
        <f>Medicaid!N19+'Executive Branch'!N19</f>
        <v>311</v>
      </c>
      <c r="O19" s="132">
        <f>Medicaid!O19+'Executive Branch'!O19</f>
        <v>118468.20000000001</v>
      </c>
      <c r="P19" s="133">
        <f>Medicaid!P19+'Executive Branch'!P19</f>
        <v>236</v>
      </c>
      <c r="Q19" s="134">
        <f>Medicaid!Q19+'Executive Branch'!Q19</f>
        <v>91806.260000000009</v>
      </c>
      <c r="R19" s="131">
        <f>Medicaid!R19+'Executive Branch'!R19</f>
        <v>251</v>
      </c>
      <c r="S19" s="132">
        <f>Medicaid!S19+'Executive Branch'!S19</f>
        <v>103679.85</v>
      </c>
      <c r="T19" s="133">
        <f>Medicaid!T19+'Executive Branch'!T19</f>
        <v>215</v>
      </c>
      <c r="U19" s="134">
        <f>Medicaid!U19+'Executive Branch'!U19</f>
        <v>88157.580000000016</v>
      </c>
      <c r="V19" s="131">
        <f>Medicaid!V19+'Executive Branch'!V19</f>
        <v>219</v>
      </c>
      <c r="W19" s="132">
        <f>Medicaid!W19+'Executive Branch'!W19</f>
        <v>86592.639999999999</v>
      </c>
      <c r="X19" s="133">
        <f>Medicaid!X19+'Executive Branch'!X19</f>
        <v>176</v>
      </c>
      <c r="Y19" s="134">
        <f>Medicaid!Y19+'Executive Branch'!Y19</f>
        <v>65247.23</v>
      </c>
      <c r="Z19" s="141">
        <f t="shared" si="2"/>
        <v>2861</v>
      </c>
      <c r="AA19" s="147">
        <f t="shared" si="2"/>
        <v>1121932.2599999998</v>
      </c>
    </row>
    <row r="20" spans="1:27" s="122" customFormat="1" ht="12.75" customHeight="1" x14ac:dyDescent="0.2">
      <c r="A20" s="136" t="s">
        <v>23</v>
      </c>
      <c r="B20" s="131">
        <f>Medicaid!B20+'Executive Branch'!B20</f>
        <v>82</v>
      </c>
      <c r="C20" s="132">
        <f>Medicaid!C20+'Executive Branch'!C20</f>
        <v>24126.350000000002</v>
      </c>
      <c r="D20" s="133">
        <f>Medicaid!D20+'Executive Branch'!D20</f>
        <v>182</v>
      </c>
      <c r="E20" s="134">
        <f>Medicaid!E20+'Executive Branch'!E20</f>
        <v>47547.14</v>
      </c>
      <c r="F20" s="131">
        <f>Medicaid!F20+'Executive Branch'!F20</f>
        <v>51</v>
      </c>
      <c r="G20" s="132">
        <f>Medicaid!G20+'Executive Branch'!G20</f>
        <v>11681.19</v>
      </c>
      <c r="H20" s="133">
        <f>Medicaid!H20+'Executive Branch'!H20</f>
        <v>274</v>
      </c>
      <c r="I20" s="134">
        <f>Medicaid!I20+'Executive Branch'!I20</f>
        <v>65063.930000000008</v>
      </c>
      <c r="J20" s="131">
        <f>Medicaid!J20+'Executive Branch'!J20</f>
        <v>170</v>
      </c>
      <c r="K20" s="132">
        <f>Medicaid!K20+'Executive Branch'!K20</f>
        <v>42847.91</v>
      </c>
      <c r="L20" s="133">
        <f>Medicaid!L20+'Executive Branch'!L20</f>
        <v>117</v>
      </c>
      <c r="M20" s="134">
        <f>Medicaid!M20+'Executive Branch'!M20</f>
        <v>32755.81</v>
      </c>
      <c r="N20" s="131">
        <f>Medicaid!N20+'Executive Branch'!N20</f>
        <v>203</v>
      </c>
      <c r="O20" s="132">
        <f>Medicaid!O20+'Executive Branch'!O20</f>
        <v>50003.06</v>
      </c>
      <c r="P20" s="133">
        <f>Medicaid!P20+'Executive Branch'!P20</f>
        <v>115</v>
      </c>
      <c r="Q20" s="134">
        <f>Medicaid!Q20+'Executive Branch'!Q20</f>
        <v>35060.53</v>
      </c>
      <c r="R20" s="131">
        <f>Medicaid!R20+'Executive Branch'!R20</f>
        <v>169</v>
      </c>
      <c r="S20" s="132">
        <f>Medicaid!S20+'Executive Branch'!S20</f>
        <v>40448.369999999995</v>
      </c>
      <c r="T20" s="133">
        <f>Medicaid!T20+'Executive Branch'!T20</f>
        <v>149</v>
      </c>
      <c r="U20" s="134">
        <f>Medicaid!U20+'Executive Branch'!U20</f>
        <v>44534.429999999993</v>
      </c>
      <c r="V20" s="131">
        <f>Medicaid!V20+'Executive Branch'!V20</f>
        <v>154</v>
      </c>
      <c r="W20" s="132">
        <f>Medicaid!W20+'Executive Branch'!W20</f>
        <v>38447.770000000004</v>
      </c>
      <c r="X20" s="133">
        <f>Medicaid!X20+'Executive Branch'!X20</f>
        <v>112</v>
      </c>
      <c r="Y20" s="134">
        <f>Medicaid!Y20+'Executive Branch'!Y20</f>
        <v>32485.729999999996</v>
      </c>
      <c r="Z20" s="141">
        <f t="shared" si="2"/>
        <v>1778</v>
      </c>
      <c r="AA20" s="147">
        <f t="shared" si="2"/>
        <v>465002.22000000003</v>
      </c>
    </row>
    <row r="21" spans="1:27" s="122" customFormat="1" ht="12.75" customHeight="1" x14ac:dyDescent="0.2">
      <c r="A21" s="136" t="s">
        <v>58</v>
      </c>
      <c r="B21" s="131">
        <f>Medicaid!B21+'Executive Branch'!B21</f>
        <v>5</v>
      </c>
      <c r="C21" s="132">
        <f>Medicaid!C21+'Executive Branch'!C21</f>
        <v>2508.1999999999998</v>
      </c>
      <c r="D21" s="133">
        <f>Medicaid!D21+'Executive Branch'!D21</f>
        <v>6</v>
      </c>
      <c r="E21" s="134">
        <f>Medicaid!E21+'Executive Branch'!E21</f>
        <v>5263.26</v>
      </c>
      <c r="F21" s="131">
        <f>Medicaid!F21+'Executive Branch'!F21</f>
        <v>3</v>
      </c>
      <c r="G21" s="132">
        <f>Medicaid!G21+'Executive Branch'!G21</f>
        <v>1206.47</v>
      </c>
      <c r="H21" s="133">
        <f>Medicaid!H21+'Executive Branch'!H21</f>
        <v>35</v>
      </c>
      <c r="I21" s="134">
        <f>Medicaid!I21+'Executive Branch'!I21</f>
        <v>5585.2300000000005</v>
      </c>
      <c r="J21" s="131">
        <f>Medicaid!J21+'Executive Branch'!J21</f>
        <v>5</v>
      </c>
      <c r="K21" s="132">
        <f>Medicaid!K21+'Executive Branch'!K21</f>
        <v>2508.1999999999998</v>
      </c>
      <c r="L21" s="133">
        <f>Medicaid!L21+'Executive Branch'!L21</f>
        <v>66</v>
      </c>
      <c r="M21" s="134">
        <f>Medicaid!M21+'Executive Branch'!M21</f>
        <v>23398.53</v>
      </c>
      <c r="N21" s="131">
        <f>Medicaid!N21+'Executive Branch'!N21</f>
        <v>42</v>
      </c>
      <c r="O21" s="132">
        <f>Medicaid!O21+'Executive Branch'!O21</f>
        <v>36324.550000000003</v>
      </c>
      <c r="P21" s="133">
        <f>Medicaid!P21+'Executive Branch'!P21</f>
        <v>88</v>
      </c>
      <c r="Q21" s="134">
        <f>Medicaid!Q21+'Executive Branch'!Q21</f>
        <v>29202.260000000002</v>
      </c>
      <c r="R21" s="131">
        <f>Medicaid!R21+'Executive Branch'!R21</f>
        <v>109</v>
      </c>
      <c r="S21" s="132">
        <f>Medicaid!S21+'Executive Branch'!S21</f>
        <v>33894.230000000003</v>
      </c>
      <c r="T21" s="133">
        <f>Medicaid!T21+'Executive Branch'!T21</f>
        <v>80</v>
      </c>
      <c r="U21" s="134">
        <f>Medicaid!U21+'Executive Branch'!U21</f>
        <v>23124.629999999997</v>
      </c>
      <c r="V21" s="131">
        <f>Medicaid!V21+'Executive Branch'!V21</f>
        <v>70</v>
      </c>
      <c r="W21" s="132">
        <f>Medicaid!W21+'Executive Branch'!W21</f>
        <v>13604.009999999998</v>
      </c>
      <c r="X21" s="133">
        <f>Medicaid!X21+'Executive Branch'!X21</f>
        <v>49</v>
      </c>
      <c r="Y21" s="134">
        <f>Medicaid!Y21+'Executive Branch'!Y21</f>
        <v>10541.900000000001</v>
      </c>
      <c r="Z21" s="141">
        <f t="shared" si="2"/>
        <v>558</v>
      </c>
      <c r="AA21" s="147">
        <f t="shared" si="2"/>
        <v>187161.47000000003</v>
      </c>
    </row>
    <row r="22" spans="1:27" s="122" customFormat="1" ht="12.75" customHeight="1" x14ac:dyDescent="0.2">
      <c r="A22" s="123" t="s">
        <v>21</v>
      </c>
      <c r="B22" s="168">
        <f t="shared" ref="B22:AA22" si="3">SUM(B17:B21)</f>
        <v>317</v>
      </c>
      <c r="C22" s="169">
        <f t="shared" si="3"/>
        <v>113765.93</v>
      </c>
      <c r="D22" s="170">
        <f t="shared" si="3"/>
        <v>561</v>
      </c>
      <c r="E22" s="171">
        <f t="shared" si="3"/>
        <v>152256.59</v>
      </c>
      <c r="F22" s="168">
        <f t="shared" si="3"/>
        <v>341</v>
      </c>
      <c r="G22" s="169">
        <f t="shared" si="3"/>
        <v>100730.39</v>
      </c>
      <c r="H22" s="170">
        <f t="shared" si="3"/>
        <v>650</v>
      </c>
      <c r="I22" s="171">
        <f t="shared" si="3"/>
        <v>170155.09</v>
      </c>
      <c r="J22" s="168">
        <f t="shared" si="3"/>
        <v>529</v>
      </c>
      <c r="K22" s="169">
        <f t="shared" si="3"/>
        <v>158972.09000000003</v>
      </c>
      <c r="L22" s="170">
        <f t="shared" si="3"/>
        <v>481</v>
      </c>
      <c r="M22" s="171">
        <f t="shared" si="3"/>
        <v>157593.14000000001</v>
      </c>
      <c r="N22" s="168">
        <f t="shared" si="3"/>
        <v>668</v>
      </c>
      <c r="O22" s="169">
        <f t="shared" si="3"/>
        <v>208979.56</v>
      </c>
      <c r="P22" s="170">
        <f t="shared" si="3"/>
        <v>485</v>
      </c>
      <c r="Q22" s="171">
        <f t="shared" si="3"/>
        <v>159196.20000000001</v>
      </c>
      <c r="R22" s="168">
        <f t="shared" si="3"/>
        <v>552</v>
      </c>
      <c r="S22" s="169">
        <f t="shared" si="3"/>
        <v>180883.95</v>
      </c>
      <c r="T22" s="170">
        <f t="shared" si="3"/>
        <v>515</v>
      </c>
      <c r="U22" s="171">
        <f t="shared" si="3"/>
        <v>161387.03000000003</v>
      </c>
      <c r="V22" s="168">
        <f t="shared" si="3"/>
        <v>446</v>
      </c>
      <c r="W22" s="169">
        <f t="shared" si="3"/>
        <v>139461.05000000002</v>
      </c>
      <c r="X22" s="170">
        <f t="shared" si="3"/>
        <v>339</v>
      </c>
      <c r="Y22" s="171">
        <f t="shared" si="3"/>
        <v>108596.12</v>
      </c>
      <c r="Z22" s="172">
        <f t="shared" si="3"/>
        <v>5884</v>
      </c>
      <c r="AA22" s="173">
        <f t="shared" si="3"/>
        <v>1811977.1399999997</v>
      </c>
    </row>
    <row r="23" spans="1:27" s="175" customFormat="1" ht="12.75" customHeight="1" x14ac:dyDescent="0.2">
      <c r="A23" s="123"/>
      <c r="B23" s="131"/>
      <c r="C23" s="132"/>
      <c r="D23" s="133"/>
      <c r="E23" s="134"/>
      <c r="F23" s="131"/>
      <c r="G23" s="132"/>
      <c r="H23" s="133"/>
      <c r="I23" s="134"/>
      <c r="J23" s="131"/>
      <c r="K23" s="132"/>
      <c r="L23" s="133"/>
      <c r="M23" s="134"/>
      <c r="N23" s="131"/>
      <c r="O23" s="132"/>
      <c r="P23" s="133"/>
      <c r="Q23" s="134"/>
      <c r="R23" s="131"/>
      <c r="S23" s="132"/>
      <c r="T23" s="133"/>
      <c r="U23" s="134"/>
      <c r="V23" s="131"/>
      <c r="W23" s="132"/>
      <c r="X23" s="133"/>
      <c r="Y23" s="134"/>
      <c r="Z23" s="135"/>
      <c r="AA23" s="147"/>
    </row>
    <row r="24" spans="1:27" s="122" customFormat="1" ht="12.75" customHeight="1" x14ac:dyDescent="0.2">
      <c r="A24" s="123" t="s">
        <v>27</v>
      </c>
      <c r="B24" s="180"/>
      <c r="C24" s="181"/>
      <c r="D24" s="151"/>
      <c r="F24" s="180"/>
      <c r="G24" s="181"/>
      <c r="H24" s="151"/>
      <c r="J24" s="137"/>
      <c r="K24" s="163"/>
      <c r="L24" s="139"/>
      <c r="M24" s="164"/>
      <c r="N24" s="137"/>
      <c r="O24" s="163"/>
      <c r="P24" s="139"/>
      <c r="Q24" s="164"/>
      <c r="R24" s="137"/>
      <c r="S24" s="163"/>
      <c r="T24" s="139"/>
      <c r="U24" s="164"/>
      <c r="V24" s="137"/>
      <c r="W24" s="163"/>
      <c r="X24" s="139"/>
      <c r="Y24" s="164"/>
      <c r="Z24" s="141"/>
      <c r="AA24" s="165"/>
    </row>
    <row r="25" spans="1:27" s="122" customFormat="1" ht="12.75" customHeight="1" x14ac:dyDescent="0.2">
      <c r="A25" s="136" t="s">
        <v>53</v>
      </c>
      <c r="B25" s="182">
        <f>Medicaid!B25+'Executive Branch'!B25</f>
        <v>972</v>
      </c>
      <c r="C25" s="182">
        <f>Medicaid!C25+'Executive Branch'!C25</f>
        <v>52197.59</v>
      </c>
      <c r="D25" s="183">
        <f>Medicaid!D25+'Executive Branch'!D25</f>
        <v>1084</v>
      </c>
      <c r="E25" s="183">
        <f>Medicaid!E25+'Executive Branch'!E25</f>
        <v>53128.2</v>
      </c>
      <c r="F25" s="182">
        <f>Medicaid!F25+'Executive Branch'!F25</f>
        <v>1215</v>
      </c>
      <c r="G25" s="182">
        <f>Medicaid!G25+'Executive Branch'!G25</f>
        <v>42476.999999999993</v>
      </c>
      <c r="H25" s="183">
        <f>Medicaid!H25+'Executive Branch'!H25</f>
        <v>1784</v>
      </c>
      <c r="I25" s="183">
        <f>Medicaid!I25+'Executive Branch'!I25</f>
        <v>60558.670000000006</v>
      </c>
      <c r="J25" s="182">
        <f>Medicaid!J25+'Executive Branch'!J25</f>
        <v>1404</v>
      </c>
      <c r="K25" s="182">
        <f>Medicaid!K25+'Executive Branch'!K25</f>
        <v>45813.299999999996</v>
      </c>
      <c r="L25" s="183">
        <f>Medicaid!L25+'Executive Branch'!L25</f>
        <v>982</v>
      </c>
      <c r="M25" s="183">
        <f>Medicaid!M25+'Executive Branch'!M25</f>
        <v>30329.33</v>
      </c>
      <c r="N25" s="182">
        <f>Medicaid!N25+'Executive Branch'!N25</f>
        <v>1294</v>
      </c>
      <c r="O25" s="182">
        <f>Medicaid!O25+'Executive Branch'!O25</f>
        <v>37603.39</v>
      </c>
      <c r="P25" s="183">
        <f>Medicaid!P25+'Executive Branch'!P25</f>
        <v>1385</v>
      </c>
      <c r="Q25" s="183">
        <f>Medicaid!Q25+'Executive Branch'!Q25</f>
        <v>37714.25</v>
      </c>
      <c r="R25" s="182">
        <f>Medicaid!R25+'Executive Branch'!R25</f>
        <v>1533</v>
      </c>
      <c r="S25" s="182">
        <f>Medicaid!S25+'Executive Branch'!S25</f>
        <v>45655.3</v>
      </c>
      <c r="T25" s="183">
        <f>Medicaid!T25+'Executive Branch'!T25</f>
        <v>2038</v>
      </c>
      <c r="U25" s="183">
        <f>Medicaid!U25+'Executive Branch'!U25</f>
        <v>61297.32</v>
      </c>
      <c r="V25" s="182">
        <f>Medicaid!V25+'Executive Branch'!V25</f>
        <v>1455</v>
      </c>
      <c r="W25" s="182">
        <f>Medicaid!W25+'Executive Branch'!W25</f>
        <v>56337.25</v>
      </c>
      <c r="X25" s="183">
        <f>Medicaid!X25+'Executive Branch'!X25</f>
        <v>1521</v>
      </c>
      <c r="Y25" s="183">
        <f>Medicaid!Y25+'Executive Branch'!Y25</f>
        <v>77167.63</v>
      </c>
      <c r="Z25" s="141">
        <f>SUM(B25+D25+F25+H25+J25+L25+N25+P25+R25+T25+V25+X25)</f>
        <v>16667</v>
      </c>
      <c r="AA25" s="147">
        <f>SUM(C25+E25+G25+I25+K25+M25+O25+Q25+S25+U25+W25+Y25)</f>
        <v>600279.23</v>
      </c>
    </row>
    <row r="26" spans="1:27" s="122" customFormat="1" ht="12.75" customHeight="1" x14ac:dyDescent="0.2">
      <c r="A26" s="136" t="s">
        <v>54</v>
      </c>
      <c r="B26" s="182">
        <f>Medicaid!B26+'Executive Branch'!B26</f>
        <v>1315</v>
      </c>
      <c r="C26" s="182">
        <f>Medicaid!C26+'Executive Branch'!C26</f>
        <v>61780.87</v>
      </c>
      <c r="D26" s="183">
        <f>Medicaid!D26+'Executive Branch'!D26</f>
        <v>1134</v>
      </c>
      <c r="E26" s="183">
        <f>Medicaid!E26+'Executive Branch'!E26</f>
        <v>65022.310999999994</v>
      </c>
      <c r="F26" s="182">
        <f>Medicaid!F26+'Executive Branch'!F26</f>
        <v>1296</v>
      </c>
      <c r="G26" s="182">
        <f>Medicaid!G26+'Executive Branch'!G26</f>
        <v>34265.97</v>
      </c>
      <c r="H26" s="183">
        <f>Medicaid!H26+'Executive Branch'!H26</f>
        <v>797</v>
      </c>
      <c r="I26" s="183">
        <f>Medicaid!I26+'Executive Branch'!I26</f>
        <v>17294.59</v>
      </c>
      <c r="J26" s="182">
        <f>Medicaid!J26+'Executive Branch'!J26</f>
        <v>395</v>
      </c>
      <c r="K26" s="182">
        <f>Medicaid!K26+'Executive Branch'!K26</f>
        <v>9397.33</v>
      </c>
      <c r="L26" s="183">
        <f>Medicaid!L26+'Executive Branch'!L26</f>
        <v>276</v>
      </c>
      <c r="M26" s="183">
        <f>Medicaid!M26+'Executive Branch'!M26</f>
        <v>8019.81</v>
      </c>
      <c r="N26" s="182">
        <f>Medicaid!N26+'Executive Branch'!N26</f>
        <v>565</v>
      </c>
      <c r="O26" s="182">
        <f>Medicaid!O26+'Executive Branch'!O26</f>
        <v>12720.74</v>
      </c>
      <c r="P26" s="183">
        <f>Medicaid!P26+'Executive Branch'!P26</f>
        <v>431</v>
      </c>
      <c r="Q26" s="183">
        <f>Medicaid!Q26+'Executive Branch'!Q26</f>
        <v>14166.14</v>
      </c>
      <c r="R26" s="182">
        <f>Medicaid!R26+'Executive Branch'!R26</f>
        <v>863</v>
      </c>
      <c r="S26" s="182">
        <f>Medicaid!S26+'Executive Branch'!S26</f>
        <v>19931.349999999999</v>
      </c>
      <c r="T26" s="183">
        <f>Medicaid!T26+'Executive Branch'!T26</f>
        <v>1220</v>
      </c>
      <c r="U26" s="183">
        <f>Medicaid!U26+'Executive Branch'!U26</f>
        <v>21939.59</v>
      </c>
      <c r="V26" s="182">
        <f>Medicaid!V26+'Executive Branch'!V26</f>
        <v>1079</v>
      </c>
      <c r="W26" s="182">
        <f>Medicaid!W26+'Executive Branch'!W26</f>
        <v>17354.690000000002</v>
      </c>
      <c r="X26" s="183">
        <f>Medicaid!X26+'Executive Branch'!X26</f>
        <v>1251</v>
      </c>
      <c r="Y26" s="183">
        <f>Medicaid!Y26+'Executive Branch'!Y26</f>
        <v>72300.98000000001</v>
      </c>
      <c r="Z26" s="141">
        <f>SUM(B26+D26+F26+H26+J26+L26+N26+P26+R26+T26+V26+X26)</f>
        <v>10622</v>
      </c>
      <c r="AA26" s="147">
        <f>SUM(C26+E26+G26+I26+K26+M26+O26+Q26+S26+U26+W26+Y26)</f>
        <v>354194.37100000004</v>
      </c>
    </row>
    <row r="27" spans="1:27" s="191" customFormat="1" ht="12.75" customHeight="1" x14ac:dyDescent="0.2">
      <c r="A27" s="184" t="s">
        <v>97</v>
      </c>
      <c r="B27" s="185">
        <f t="shared" ref="B27:Y27" si="4">B25+B26</f>
        <v>2287</v>
      </c>
      <c r="C27" s="186">
        <f t="shared" si="4"/>
        <v>113978.45999999999</v>
      </c>
      <c r="D27" s="187">
        <f t="shared" si="4"/>
        <v>2218</v>
      </c>
      <c r="E27" s="188">
        <f t="shared" si="4"/>
        <v>118150.511</v>
      </c>
      <c r="F27" s="185">
        <f t="shared" si="4"/>
        <v>2511</v>
      </c>
      <c r="G27" s="186">
        <f t="shared" si="4"/>
        <v>76742.97</v>
      </c>
      <c r="H27" s="187">
        <f t="shared" si="4"/>
        <v>2581</v>
      </c>
      <c r="I27" s="188">
        <f t="shared" si="4"/>
        <v>77853.260000000009</v>
      </c>
      <c r="J27" s="185">
        <f t="shared" si="4"/>
        <v>1799</v>
      </c>
      <c r="K27" s="186">
        <f t="shared" si="4"/>
        <v>55210.63</v>
      </c>
      <c r="L27" s="187">
        <f t="shared" si="4"/>
        <v>1258</v>
      </c>
      <c r="M27" s="188">
        <f t="shared" si="4"/>
        <v>38349.14</v>
      </c>
      <c r="N27" s="185">
        <f t="shared" si="4"/>
        <v>1859</v>
      </c>
      <c r="O27" s="186">
        <f t="shared" si="4"/>
        <v>50324.13</v>
      </c>
      <c r="P27" s="187">
        <f t="shared" si="4"/>
        <v>1816</v>
      </c>
      <c r="Q27" s="188">
        <f t="shared" si="4"/>
        <v>51880.39</v>
      </c>
      <c r="R27" s="185">
        <f t="shared" si="4"/>
        <v>2396</v>
      </c>
      <c r="S27" s="186">
        <f t="shared" si="4"/>
        <v>65586.649999999994</v>
      </c>
      <c r="T27" s="187">
        <f t="shared" si="4"/>
        <v>3258</v>
      </c>
      <c r="U27" s="188">
        <f t="shared" si="4"/>
        <v>83236.91</v>
      </c>
      <c r="V27" s="185">
        <f t="shared" si="4"/>
        <v>2534</v>
      </c>
      <c r="W27" s="186">
        <f t="shared" si="4"/>
        <v>73691.94</v>
      </c>
      <c r="X27" s="187">
        <f t="shared" si="4"/>
        <v>2772</v>
      </c>
      <c r="Y27" s="188">
        <f t="shared" si="4"/>
        <v>149468.61000000002</v>
      </c>
      <c r="Z27" s="189">
        <f t="shared" ref="Z27:AA27" si="5">SUM(Z25:Z26)</f>
        <v>27289</v>
      </c>
      <c r="AA27" s="190">
        <f t="shared" si="5"/>
        <v>954473.60100000002</v>
      </c>
    </row>
    <row r="28" spans="1:27" s="198" customFormat="1" ht="12.75" customHeight="1" x14ac:dyDescent="0.2">
      <c r="A28" s="184"/>
      <c r="B28" s="192"/>
      <c r="C28" s="193"/>
      <c r="D28" s="194"/>
      <c r="E28" s="195"/>
      <c r="F28" s="192"/>
      <c r="G28" s="193"/>
      <c r="H28" s="194"/>
      <c r="I28" s="195"/>
      <c r="J28" s="192"/>
      <c r="K28" s="193"/>
      <c r="L28" s="194"/>
      <c r="M28" s="195"/>
      <c r="N28" s="192"/>
      <c r="O28" s="193"/>
      <c r="P28" s="194"/>
      <c r="Q28" s="195"/>
      <c r="R28" s="192"/>
      <c r="S28" s="193"/>
      <c r="T28" s="194"/>
      <c r="U28" s="195"/>
      <c r="V28" s="192"/>
      <c r="W28" s="193"/>
      <c r="X28" s="194"/>
      <c r="Y28" s="195"/>
      <c r="Z28" s="196"/>
      <c r="AA28" s="197"/>
    </row>
    <row r="29" spans="1:27" s="122" customFormat="1" ht="12.75" customHeight="1" x14ac:dyDescent="0.2">
      <c r="A29" s="199" t="s">
        <v>19</v>
      </c>
      <c r="B29" s="131"/>
      <c r="C29" s="144">
        <f>SUM(C14+C22+C27)</f>
        <v>466591.39</v>
      </c>
      <c r="D29" s="133"/>
      <c r="E29" s="146">
        <f>SUM(E14+E22+E27)</f>
        <v>513641.66100000002</v>
      </c>
      <c r="F29" s="131"/>
      <c r="G29" s="144">
        <f>SUM(G14+G22+G27)</f>
        <v>426193.69999999995</v>
      </c>
      <c r="H29" s="133"/>
      <c r="I29" s="146">
        <f>SUM(I14+I22+I27)</f>
        <v>455224.73</v>
      </c>
      <c r="J29" s="131"/>
      <c r="K29" s="144">
        <f>SUM(K14+K22+K27)</f>
        <v>397633.65</v>
      </c>
      <c r="L29" s="133"/>
      <c r="M29" s="146">
        <f>SUM(M14+M22+M27)</f>
        <v>331563.70000000007</v>
      </c>
      <c r="N29" s="131"/>
      <c r="O29" s="144">
        <f>SUM(O14+O22+O27)</f>
        <v>449537.32999999996</v>
      </c>
      <c r="P29" s="133"/>
      <c r="Q29" s="146">
        <f>SUM(Q14+Q22+Q27)</f>
        <v>413074.78899999999</v>
      </c>
      <c r="R29" s="131"/>
      <c r="S29" s="144">
        <f>SUM(S14+S22+S27)</f>
        <v>487876.65</v>
      </c>
      <c r="T29" s="133"/>
      <c r="U29" s="146">
        <f>SUM(U14+U22+U27)</f>
        <v>495296.81000000006</v>
      </c>
      <c r="V29" s="131"/>
      <c r="W29" s="144">
        <f>SUM(W14+W22+W27)</f>
        <v>484871.09</v>
      </c>
      <c r="X29" s="133"/>
      <c r="Y29" s="146">
        <f>SUM(Y14+Y22+Y27)</f>
        <v>522277.01</v>
      </c>
      <c r="Z29" s="135"/>
      <c r="AA29" s="147">
        <f>SUM(AA14+AA22+AA27)</f>
        <v>5443782.5099999998</v>
      </c>
    </row>
    <row r="30" spans="1:27" s="175" customFormat="1" ht="12.75" customHeight="1" x14ac:dyDescent="0.2">
      <c r="A30" s="174"/>
      <c r="B30" s="176"/>
      <c r="C30" s="177"/>
      <c r="D30" s="136"/>
      <c r="F30" s="176"/>
      <c r="G30" s="177"/>
      <c r="H30" s="136"/>
      <c r="J30" s="176"/>
      <c r="K30" s="177"/>
      <c r="L30" s="136"/>
      <c r="N30" s="176"/>
      <c r="O30" s="177"/>
      <c r="P30" s="136"/>
      <c r="R30" s="176"/>
      <c r="S30" s="177"/>
      <c r="T30" s="136"/>
      <c r="V30" s="176"/>
      <c r="W30" s="177"/>
      <c r="X30" s="136"/>
      <c r="Z30" s="178"/>
      <c r="AA30" s="179"/>
    </row>
    <row r="31" spans="1:27" s="122" customFormat="1" ht="12.75" customHeight="1" x14ac:dyDescent="0.2">
      <c r="A31" s="123" t="s">
        <v>28</v>
      </c>
      <c r="B31" s="131"/>
      <c r="C31" s="144"/>
      <c r="D31" s="133"/>
      <c r="E31" s="146"/>
      <c r="F31" s="131"/>
      <c r="G31" s="200"/>
      <c r="H31" s="133"/>
      <c r="I31" s="146"/>
      <c r="J31" s="131"/>
      <c r="K31" s="144"/>
      <c r="L31" s="133"/>
      <c r="M31" s="146"/>
      <c r="N31" s="131"/>
      <c r="O31" s="144"/>
      <c r="P31" s="133"/>
      <c r="Q31" s="146"/>
      <c r="R31" s="131"/>
      <c r="S31" s="144"/>
      <c r="T31" s="133"/>
      <c r="U31" s="146"/>
      <c r="V31" s="131"/>
      <c r="W31" s="144"/>
      <c r="X31" s="37"/>
      <c r="Y31" s="19"/>
      <c r="Z31" s="135"/>
      <c r="AA31" s="147"/>
    </row>
    <row r="32" spans="1:27" s="205" customFormat="1" x14ac:dyDescent="0.2">
      <c r="A32" s="201" t="s">
        <v>49</v>
      </c>
      <c r="B32" s="202">
        <f>SUM(Medicaid!B32+'Executive Branch'!B32)</f>
        <v>20</v>
      </c>
      <c r="C32" s="202">
        <f>SUM(Medicaid!C32+'Executive Branch'!C32)</f>
        <v>7359.4900000000007</v>
      </c>
      <c r="D32" s="201">
        <f>SUM(Medicaid!D32+'Executive Branch'!D32)</f>
        <v>87</v>
      </c>
      <c r="E32" s="201">
        <f>SUM(Medicaid!E32+'Executive Branch'!E32)</f>
        <v>18952.32</v>
      </c>
      <c r="F32" s="202">
        <f>SUM(Medicaid!F32+'Executive Branch'!F32)</f>
        <v>76</v>
      </c>
      <c r="G32" s="202">
        <f>SUM(Medicaid!G32+'Executive Branch'!G32)</f>
        <v>25399.699999999997</v>
      </c>
      <c r="H32" s="201">
        <f>SUM(Medicaid!H32+'Executive Branch'!H32)</f>
        <v>92</v>
      </c>
      <c r="I32" s="201">
        <f>SUM(Medicaid!I32+'Executive Branch'!I32)</f>
        <v>23472.66</v>
      </c>
      <c r="J32" s="202">
        <f>SUM(Medicaid!J32+'Executive Branch'!J32)</f>
        <v>62</v>
      </c>
      <c r="K32" s="202">
        <f>SUM(Medicaid!K32+'Executive Branch'!K32)</f>
        <v>17843.98</v>
      </c>
      <c r="L32" s="201">
        <f>SUM(Medicaid!L32+'Executive Branch'!L32)</f>
        <v>65</v>
      </c>
      <c r="M32" s="201">
        <f>SUM(Medicaid!M32+'Executive Branch'!M32)</f>
        <v>17421.940000000002</v>
      </c>
      <c r="N32" s="202">
        <f>SUM(Medicaid!N32+'Executive Branch'!N32)</f>
        <v>79</v>
      </c>
      <c r="O32" s="202">
        <f>SUM(Medicaid!O32+'Executive Branch'!O32)</f>
        <v>21516.18</v>
      </c>
      <c r="P32" s="201">
        <f>SUM(Medicaid!P32+'Executive Branch'!P32)</f>
        <v>78</v>
      </c>
      <c r="Q32" s="201">
        <f>SUM(Medicaid!Q32+'Executive Branch'!Q32)</f>
        <v>27061.940000000002</v>
      </c>
      <c r="R32" s="202">
        <f>SUM(Medicaid!R32+'Executive Branch'!R32)</f>
        <v>60</v>
      </c>
      <c r="S32" s="202">
        <f>SUM(Medicaid!S32+'Executive Branch'!S32)</f>
        <v>13278.1</v>
      </c>
      <c r="T32" s="201">
        <f>SUM(Medicaid!T32+'Executive Branch'!T32)</f>
        <v>51</v>
      </c>
      <c r="U32" s="201">
        <f>SUM(Medicaid!U32+'Executive Branch'!U32)</f>
        <v>12014.060000000001</v>
      </c>
      <c r="V32" s="202">
        <f>SUM(Medicaid!V32+'Executive Branch'!V32)</f>
        <v>60</v>
      </c>
      <c r="W32" s="202">
        <f>SUM(Medicaid!W32+'Executive Branch'!W32)</f>
        <v>18080.310000000001</v>
      </c>
      <c r="X32" s="763">
        <f>SUM(Medicaid!X32+'Executive Branch'!X32)</f>
        <v>69</v>
      </c>
      <c r="Y32" s="763">
        <f>SUM(Medicaid!Y32+'Executive Branch'!Y32)</f>
        <v>23185.11</v>
      </c>
      <c r="Z32" s="203">
        <f t="shared" ref="Z32:AA35" si="6">SUM(B32+D32+F32+H32+J32+L32+N32+P32+R32+T32+V32+X32)</f>
        <v>799</v>
      </c>
      <c r="AA32" s="204">
        <f t="shared" si="6"/>
        <v>225585.78999999998</v>
      </c>
    </row>
    <row r="33" spans="1:27" s="206" customFormat="1" x14ac:dyDescent="0.2">
      <c r="A33" s="201" t="s">
        <v>70</v>
      </c>
      <c r="B33" s="202">
        <f>SUM(Medicaid!B33+'Executive Branch'!B33)</f>
        <v>64</v>
      </c>
      <c r="C33" s="202">
        <f>SUM(Medicaid!C33+'Executive Branch'!C33)</f>
        <v>7857.3</v>
      </c>
      <c r="D33" s="201">
        <f>SUM(Medicaid!D33+'Executive Branch'!D33)</f>
        <v>92</v>
      </c>
      <c r="E33" s="201">
        <f>SUM(Medicaid!E33+'Executive Branch'!E33)</f>
        <v>11530.26</v>
      </c>
      <c r="F33" s="202">
        <f>SUM(Medicaid!F33+'Executive Branch'!F33)</f>
        <v>90</v>
      </c>
      <c r="G33" s="202">
        <f>SUM(Medicaid!G33+'Executive Branch'!G33)</f>
        <v>15994.08</v>
      </c>
      <c r="H33" s="201">
        <f>SUM(Medicaid!H33+'Executive Branch'!H33)</f>
        <v>86</v>
      </c>
      <c r="I33" s="201">
        <f>SUM(Medicaid!I33+'Executive Branch'!I33)</f>
        <v>11075.5</v>
      </c>
      <c r="J33" s="202">
        <f>SUM(Medicaid!J33+'Executive Branch'!J33)</f>
        <v>58</v>
      </c>
      <c r="K33" s="202">
        <f>SUM(Medicaid!K33+'Executive Branch'!K33)</f>
        <v>12943.76</v>
      </c>
      <c r="L33" s="201">
        <f>SUM(Medicaid!L33+'Executive Branch'!L33)</f>
        <v>67</v>
      </c>
      <c r="M33" s="201">
        <f>SUM(Medicaid!M33+'Executive Branch'!M33)</f>
        <v>10277.49</v>
      </c>
      <c r="N33" s="202">
        <f>SUM(Medicaid!N33+'Executive Branch'!N33)</f>
        <v>73</v>
      </c>
      <c r="O33" s="202">
        <f>SUM(Medicaid!O33+'Executive Branch'!O33)</f>
        <v>12499.529999999999</v>
      </c>
      <c r="P33" s="201">
        <f>SUM(Medicaid!P33+'Executive Branch'!P33)</f>
        <v>116</v>
      </c>
      <c r="Q33" s="201">
        <f>SUM(Medicaid!Q33+'Executive Branch'!Q33)</f>
        <v>16282.04</v>
      </c>
      <c r="R33" s="202">
        <f>SUM(Medicaid!R33+'Executive Branch'!R33)</f>
        <v>79</v>
      </c>
      <c r="S33" s="202">
        <f>SUM(Medicaid!S33+'Executive Branch'!S33)</f>
        <v>6615.170000000001</v>
      </c>
      <c r="T33" s="201">
        <f>SUM(Medicaid!T33+'Executive Branch'!T33)</f>
        <v>112</v>
      </c>
      <c r="U33" s="201">
        <f>SUM(Medicaid!U33+'Executive Branch'!U33)</f>
        <v>22769.34</v>
      </c>
      <c r="V33" s="202">
        <f>SUM(Medicaid!V33+'Executive Branch'!V33)</f>
        <v>72</v>
      </c>
      <c r="W33" s="202">
        <f>SUM(Medicaid!W33+'Executive Branch'!W33)</f>
        <v>9060.1799999999985</v>
      </c>
      <c r="X33" s="201">
        <f>SUM(Medicaid!X33+'Executive Branch'!X33)</f>
        <v>111</v>
      </c>
      <c r="Y33" s="201">
        <f>SUM(Medicaid!Y33+'Executive Branch'!Y33)</f>
        <v>16267.06</v>
      </c>
      <c r="Z33" s="203">
        <f t="shared" si="6"/>
        <v>1020</v>
      </c>
      <c r="AA33" s="204">
        <f t="shared" si="6"/>
        <v>153171.71</v>
      </c>
    </row>
    <row r="34" spans="1:27" s="206" customFormat="1" x14ac:dyDescent="0.2">
      <c r="A34" s="201" t="s">
        <v>61</v>
      </c>
      <c r="B34" s="202">
        <f>SUM(Medicaid!B34+'Executive Branch'!B34)</f>
        <v>177</v>
      </c>
      <c r="C34" s="202">
        <f>SUM(Medicaid!C34+'Executive Branch'!C34)</f>
        <v>22104.34</v>
      </c>
      <c r="D34" s="201">
        <f>SUM(Medicaid!D34+'Executive Branch'!D34)</f>
        <v>189</v>
      </c>
      <c r="E34" s="201">
        <f>SUM(Medicaid!E34+'Executive Branch'!E34)</f>
        <v>16487.82</v>
      </c>
      <c r="F34" s="202">
        <f>SUM(Medicaid!F34+'Executive Branch'!F34)</f>
        <v>116</v>
      </c>
      <c r="G34" s="202">
        <f>SUM(Medicaid!G34+'Executive Branch'!G34)</f>
        <v>9707.69</v>
      </c>
      <c r="H34" s="201">
        <f>SUM(Medicaid!H34+'Executive Branch'!H34)</f>
        <v>0</v>
      </c>
      <c r="I34" s="201">
        <f>SUM(Medicaid!I34+'Executive Branch'!I34)</f>
        <v>0</v>
      </c>
      <c r="J34" s="202">
        <f>SUM(Medicaid!J34+'Executive Branch'!J34)</f>
        <v>0</v>
      </c>
      <c r="K34" s="202">
        <f>SUM(Medicaid!K34+'Executive Branch'!K34)</f>
        <v>0</v>
      </c>
      <c r="L34" s="201">
        <f>SUM(Medicaid!L34+'Executive Branch'!L34)</f>
        <v>0</v>
      </c>
      <c r="M34" s="201">
        <f>SUM(Medicaid!M34+'Executive Branch'!M34)</f>
        <v>0</v>
      </c>
      <c r="N34" s="202">
        <f>SUM(Medicaid!N34+'Executive Branch'!N34)</f>
        <v>0</v>
      </c>
      <c r="O34" s="202">
        <f>SUM(Medicaid!O34+'Executive Branch'!O34)</f>
        <v>0</v>
      </c>
      <c r="P34" s="201">
        <f>SUM(Medicaid!P34+'Executive Branch'!P34)</f>
        <v>0</v>
      </c>
      <c r="Q34" s="201">
        <f>SUM(Medicaid!Q34+'Executive Branch'!Q34)</f>
        <v>0</v>
      </c>
      <c r="R34" s="202">
        <f>SUM(Medicaid!R34+'Executive Branch'!R34)</f>
        <v>0</v>
      </c>
      <c r="S34" s="202">
        <f>SUM(Medicaid!S34+'Executive Branch'!S34)</f>
        <v>0</v>
      </c>
      <c r="T34" s="201">
        <f>SUM(Medicaid!T34+'Executive Branch'!T34)</f>
        <v>0</v>
      </c>
      <c r="U34" s="201">
        <f>SUM(Medicaid!U34+'Executive Branch'!U34)</f>
        <v>0</v>
      </c>
      <c r="V34" s="202">
        <f>SUM(Medicaid!V34+'Executive Branch'!V34)</f>
        <v>0</v>
      </c>
      <c r="W34" s="202">
        <f>SUM(Medicaid!W34+'Executive Branch'!W34)</f>
        <v>0</v>
      </c>
      <c r="X34" s="201">
        <f>SUM(Medicaid!X34+'Executive Branch'!X34)</f>
        <v>0</v>
      </c>
      <c r="Y34" s="201">
        <f>SUM(Medicaid!Y34+'Executive Branch'!Y34)</f>
        <v>0</v>
      </c>
      <c r="Z34" s="203">
        <f t="shared" si="6"/>
        <v>482</v>
      </c>
      <c r="AA34" s="204">
        <f t="shared" si="6"/>
        <v>48299.850000000006</v>
      </c>
    </row>
    <row r="35" spans="1:27" s="206" customFormat="1" x14ac:dyDescent="0.2">
      <c r="A35" s="201" t="s">
        <v>50</v>
      </c>
      <c r="B35" s="207">
        <f>SUM(Medicaid!B35+'Executive Branch'!B35)</f>
        <v>0</v>
      </c>
      <c r="C35" s="207">
        <f>SUM(Medicaid!C35+'Executive Branch'!C35)</f>
        <v>0</v>
      </c>
      <c r="D35" s="208">
        <f>SUM(Medicaid!D35+'Executive Branch'!D35)</f>
        <v>0</v>
      </c>
      <c r="E35" s="208">
        <f>SUM(Medicaid!E35+'Executive Branch'!E35)</f>
        <v>0</v>
      </c>
      <c r="F35" s="207">
        <f>SUM(Medicaid!F35+'Executive Branch'!F35)</f>
        <v>0</v>
      </c>
      <c r="G35" s="207">
        <f>SUM(Medicaid!G35+'Executive Branch'!G35)</f>
        <v>0</v>
      </c>
      <c r="H35" s="208">
        <f>SUM(Medicaid!H35+'Executive Branch'!H35)</f>
        <v>0</v>
      </c>
      <c r="I35" s="208">
        <f>SUM(Medicaid!I35+'Executive Branch'!I35)</f>
        <v>0</v>
      </c>
      <c r="J35" s="207">
        <f>SUM(Medicaid!J35+'Executive Branch'!J35)</f>
        <v>0</v>
      </c>
      <c r="K35" s="207">
        <f>SUM(Medicaid!K35+'Executive Branch'!K35)</f>
        <v>0</v>
      </c>
      <c r="L35" s="208">
        <f>SUM(Medicaid!L35+'Executive Branch'!L35)</f>
        <v>2</v>
      </c>
      <c r="M35" s="208">
        <f>SUM(Medicaid!M35+'Executive Branch'!M35)</f>
        <v>90.2</v>
      </c>
      <c r="N35" s="207">
        <f>SUM(Medicaid!N35+'Executive Branch'!N35)</f>
        <v>0</v>
      </c>
      <c r="O35" s="207">
        <f>SUM(Medicaid!O35+'Executive Branch'!O35)</f>
        <v>0</v>
      </c>
      <c r="P35" s="208">
        <f>SUM(Medicaid!P35+'Executive Branch'!P35)</f>
        <v>1</v>
      </c>
      <c r="Q35" s="208">
        <f>SUM(Medicaid!Q35+'Executive Branch'!Q35)</f>
        <v>4.2</v>
      </c>
      <c r="R35" s="207">
        <f>SUM(Medicaid!R35+'Executive Branch'!R35)</f>
        <v>1</v>
      </c>
      <c r="S35" s="207">
        <f>SUM(Medicaid!S35+'Executive Branch'!S35)</f>
        <v>1141.03</v>
      </c>
      <c r="T35" s="208">
        <f>SUM(Medicaid!T35+'Executive Branch'!T35)</f>
        <v>0</v>
      </c>
      <c r="U35" s="208">
        <f>SUM(Medicaid!U35+'Executive Branch'!U35)</f>
        <v>0</v>
      </c>
      <c r="V35" s="207">
        <f>SUM(Medicaid!V35+'Executive Branch'!V35)</f>
        <v>1</v>
      </c>
      <c r="W35" s="207">
        <f>SUM(Medicaid!W35+'Executive Branch'!W35)</f>
        <v>220.81</v>
      </c>
      <c r="X35" s="208">
        <f>SUM(Medicaid!X35+'Executive Branch'!X35)</f>
        <v>0</v>
      </c>
      <c r="Y35" s="208">
        <f>SUM(Medicaid!Y35+'Executive Branch'!Y35)</f>
        <v>0</v>
      </c>
      <c r="Z35" s="209">
        <f t="shared" si="6"/>
        <v>5</v>
      </c>
      <c r="AA35" s="210">
        <f t="shared" si="6"/>
        <v>1456.24</v>
      </c>
    </row>
    <row r="36" spans="1:27" s="217" customFormat="1" ht="12.75" customHeight="1" x14ac:dyDescent="0.2">
      <c r="A36" s="123" t="s">
        <v>65</v>
      </c>
      <c r="B36" s="211">
        <f t="shared" ref="B36:AA36" si="7">SUM(B32:B35)</f>
        <v>261</v>
      </c>
      <c r="C36" s="212">
        <f t="shared" si="7"/>
        <v>37321.130000000005</v>
      </c>
      <c r="D36" s="213">
        <f t="shared" si="7"/>
        <v>368</v>
      </c>
      <c r="E36" s="214">
        <f t="shared" si="7"/>
        <v>46970.400000000001</v>
      </c>
      <c r="F36" s="211">
        <f t="shared" si="7"/>
        <v>282</v>
      </c>
      <c r="G36" s="212">
        <f t="shared" si="7"/>
        <v>51101.47</v>
      </c>
      <c r="H36" s="213">
        <f t="shared" si="7"/>
        <v>178</v>
      </c>
      <c r="I36" s="214">
        <f t="shared" si="7"/>
        <v>34548.160000000003</v>
      </c>
      <c r="J36" s="211">
        <f t="shared" si="7"/>
        <v>120</v>
      </c>
      <c r="K36" s="212">
        <f t="shared" si="7"/>
        <v>30787.739999999998</v>
      </c>
      <c r="L36" s="213">
        <f t="shared" si="7"/>
        <v>134</v>
      </c>
      <c r="M36" s="214">
        <f t="shared" si="7"/>
        <v>27789.63</v>
      </c>
      <c r="N36" s="211">
        <f t="shared" si="7"/>
        <v>152</v>
      </c>
      <c r="O36" s="212">
        <f t="shared" si="7"/>
        <v>34015.71</v>
      </c>
      <c r="P36" s="213">
        <f t="shared" si="7"/>
        <v>195</v>
      </c>
      <c r="Q36" s="214">
        <f t="shared" si="7"/>
        <v>43348.18</v>
      </c>
      <c r="R36" s="211">
        <f t="shared" si="7"/>
        <v>140</v>
      </c>
      <c r="S36" s="212">
        <f t="shared" si="7"/>
        <v>21034.3</v>
      </c>
      <c r="T36" s="213">
        <f t="shared" si="7"/>
        <v>163</v>
      </c>
      <c r="U36" s="214">
        <f t="shared" si="7"/>
        <v>34783.4</v>
      </c>
      <c r="V36" s="211">
        <f t="shared" si="7"/>
        <v>133</v>
      </c>
      <c r="W36" s="212">
        <f t="shared" si="7"/>
        <v>27361.3</v>
      </c>
      <c r="X36" s="213">
        <f t="shared" si="7"/>
        <v>180</v>
      </c>
      <c r="Y36" s="214">
        <f t="shared" si="7"/>
        <v>39452.17</v>
      </c>
      <c r="Z36" s="215">
        <f t="shared" si="7"/>
        <v>2306</v>
      </c>
      <c r="AA36" s="216">
        <f t="shared" si="7"/>
        <v>428513.58999999997</v>
      </c>
    </row>
    <row r="37" spans="1:27" s="217" customFormat="1" ht="12.75" customHeight="1" x14ac:dyDescent="0.2">
      <c r="A37" s="123"/>
      <c r="B37" s="211"/>
      <c r="C37" s="212"/>
      <c r="D37" s="213"/>
      <c r="E37" s="214"/>
      <c r="F37" s="211"/>
      <c r="G37" s="212"/>
      <c r="H37" s="213"/>
      <c r="I37" s="214"/>
      <c r="J37" s="211"/>
      <c r="K37" s="212"/>
      <c r="L37" s="213"/>
      <c r="M37" s="214"/>
      <c r="N37" s="211"/>
      <c r="O37" s="212"/>
      <c r="P37" s="213"/>
      <c r="Q37" s="214"/>
      <c r="R37" s="211"/>
      <c r="S37" s="212"/>
      <c r="T37" s="213"/>
      <c r="U37" s="214"/>
      <c r="V37" s="211"/>
      <c r="W37" s="212"/>
      <c r="X37" s="213"/>
      <c r="Y37" s="214"/>
      <c r="Z37" s="215"/>
      <c r="AA37" s="216"/>
    </row>
    <row r="38" spans="1:27" s="219" customFormat="1" ht="12.75" customHeight="1" x14ac:dyDescent="0.2">
      <c r="A38" s="218" t="s">
        <v>71</v>
      </c>
      <c r="B38" s="157"/>
      <c r="C38" s="157">
        <v>13119.75</v>
      </c>
      <c r="D38" s="218"/>
      <c r="E38" s="218">
        <v>13119.75</v>
      </c>
      <c r="F38" s="157"/>
      <c r="G38" s="157">
        <v>13119.75</v>
      </c>
      <c r="H38" s="218"/>
      <c r="I38" s="218">
        <v>13119.75</v>
      </c>
      <c r="J38" s="157"/>
      <c r="K38" s="157">
        <v>13119.75</v>
      </c>
      <c r="L38" s="218"/>
      <c r="M38" s="218">
        <v>13119.75</v>
      </c>
      <c r="N38" s="157"/>
      <c r="O38" s="157">
        <v>13119.75</v>
      </c>
      <c r="P38" s="218"/>
      <c r="Q38" s="218">
        <v>13119.75</v>
      </c>
      <c r="R38" s="157"/>
      <c r="S38" s="157">
        <v>13119.75</v>
      </c>
      <c r="T38" s="218"/>
      <c r="U38" s="218">
        <v>13119.75</v>
      </c>
      <c r="V38" s="157"/>
      <c r="W38" s="157">
        <v>13119.75</v>
      </c>
      <c r="X38" s="218"/>
      <c r="Y38" s="218">
        <v>13119.75</v>
      </c>
      <c r="Z38" s="158"/>
      <c r="AA38" s="158">
        <f>SUM(B38:Z38)</f>
        <v>157437</v>
      </c>
    </row>
    <row r="39" spans="1:27" s="122" customFormat="1" ht="12.75" customHeight="1" x14ac:dyDescent="0.2">
      <c r="A39" s="123"/>
      <c r="B39" s="131"/>
      <c r="C39" s="220"/>
      <c r="D39" s="218"/>
      <c r="E39" s="221"/>
      <c r="F39" s="222"/>
      <c r="G39" s="220"/>
      <c r="H39" s="223"/>
      <c r="I39" s="221"/>
      <c r="J39" s="222"/>
      <c r="K39" s="220"/>
      <c r="L39" s="223"/>
      <c r="M39" s="221"/>
      <c r="N39" s="222"/>
      <c r="O39" s="220"/>
      <c r="P39" s="223"/>
      <c r="Q39" s="221"/>
      <c r="R39" s="222"/>
      <c r="S39" s="220"/>
      <c r="T39" s="223"/>
      <c r="U39" s="221"/>
      <c r="V39" s="222"/>
      <c r="W39" s="220"/>
      <c r="X39" s="223"/>
      <c r="Y39" s="221"/>
      <c r="Z39" s="224"/>
      <c r="AA39" s="225"/>
    </row>
    <row r="40" spans="1:27" s="229" customFormat="1" ht="25.5" x14ac:dyDescent="0.2">
      <c r="A40" s="226" t="s">
        <v>72</v>
      </c>
      <c r="B40" s="227"/>
      <c r="C40" s="228">
        <f>C29-C3-C36-(C38-C4)</f>
        <v>283618.68</v>
      </c>
      <c r="D40" s="227"/>
      <c r="E40" s="228">
        <f>E29-E3-E36-(E38-E4)</f>
        <v>324443.25099999999</v>
      </c>
      <c r="F40" s="227"/>
      <c r="G40" s="228">
        <f>G29-G3-G36-(G38-G4)</f>
        <v>244989.29999999996</v>
      </c>
      <c r="H40" s="227"/>
      <c r="I40" s="228">
        <f>I29-I3-I36-(I38-I4)</f>
        <v>285201.81999999995</v>
      </c>
      <c r="J40" s="227"/>
      <c r="K40" s="228">
        <f>K29-K3-K36-(K38-K4)</f>
        <v>237259.08000000002</v>
      </c>
      <c r="L40" s="227"/>
      <c r="M40" s="228">
        <f>M29-M3-M36-(M38-M4)</f>
        <v>194192.27000000008</v>
      </c>
      <c r="N40" s="227"/>
      <c r="O40" s="228">
        <f>O29-O3-O36-(O38-O4)</f>
        <v>286784.86999999994</v>
      </c>
      <c r="P40" s="227"/>
      <c r="Q40" s="228">
        <f>Q29-Q3-Q36-(Q38-Q4)</f>
        <v>248934.41899999999</v>
      </c>
      <c r="R40" s="227"/>
      <c r="S40" s="228">
        <f>S29-S3-S36-(S38-S4)</f>
        <v>342079.60000000003</v>
      </c>
      <c r="T40" s="227"/>
      <c r="U40" s="228">
        <f>U29-U3-U36-(U38-U4)</f>
        <v>334959.66000000003</v>
      </c>
      <c r="V40" s="227"/>
      <c r="W40" s="228">
        <f>W29-W3-W36-(W38-W4)</f>
        <v>335326.04000000004</v>
      </c>
      <c r="X40" s="227"/>
      <c r="Y40" s="228">
        <f>Y29-Y3-Y36-(Y38-Y4)</f>
        <v>368953.09</v>
      </c>
      <c r="Z40" s="227"/>
      <c r="AA40" s="228">
        <f>AA29-AA3-AA36-(AA38-AA4)</f>
        <v>3486742.08</v>
      </c>
    </row>
    <row r="41" spans="1:27" x14ac:dyDescent="0.2">
      <c r="A41" s="230" t="s">
        <v>98</v>
      </c>
    </row>
    <row r="43" spans="1:27" x14ac:dyDescent="0.2">
      <c r="C43" s="232"/>
      <c r="E43" s="233"/>
    </row>
    <row r="44" spans="1:27" x14ac:dyDescent="0.2">
      <c r="C44" s="234"/>
      <c r="D44" s="232"/>
      <c r="E44" s="233"/>
    </row>
    <row r="45" spans="1:27" x14ac:dyDescent="0.2">
      <c r="C45" s="235"/>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ageMargins left="0.7" right="0.7" top="0.75" bottom="0.75" header="0.3" footer="0.3"/>
  <pageSetup scale="91" orientation="landscape" r:id="rId1"/>
  <ignoredErrors>
    <ignoredError sqref="AA7"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A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86" width="8.85546875" customWidth="1"/>
  </cols>
  <sheetData>
    <row r="1" spans="1:27" ht="16.5" customHeight="1" x14ac:dyDescent="0.2">
      <c r="A1" s="9" t="s">
        <v>76</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7"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7" ht="12.75" customHeight="1" x14ac:dyDescent="0.2">
      <c r="A3" s="32" t="s">
        <v>40</v>
      </c>
      <c r="B3" s="28">
        <v>769</v>
      </c>
      <c r="C3" s="24">
        <v>4145</v>
      </c>
      <c r="D3" s="37">
        <v>769</v>
      </c>
      <c r="E3" s="2">
        <v>4273</v>
      </c>
      <c r="F3" s="28">
        <v>697</v>
      </c>
      <c r="G3" s="24">
        <v>3607</v>
      </c>
      <c r="H3" s="37">
        <v>669</v>
      </c>
      <c r="I3" s="2">
        <v>3417</v>
      </c>
      <c r="J3" s="28">
        <v>622</v>
      </c>
      <c r="K3" s="24">
        <v>2964</v>
      </c>
      <c r="L3" s="37">
        <v>469</v>
      </c>
      <c r="M3" s="2">
        <v>2690</v>
      </c>
      <c r="N3" s="28">
        <v>707</v>
      </c>
      <c r="O3" s="24">
        <v>3299.5</v>
      </c>
      <c r="P3" s="37">
        <v>522</v>
      </c>
      <c r="Q3" s="2">
        <v>2386</v>
      </c>
      <c r="R3" s="28">
        <v>714</v>
      </c>
      <c r="S3" s="24">
        <v>3361</v>
      </c>
      <c r="T3" s="37">
        <v>650</v>
      </c>
      <c r="U3" s="2">
        <v>3149</v>
      </c>
      <c r="V3" s="28">
        <v>710</v>
      </c>
      <c r="W3" s="24">
        <v>3932</v>
      </c>
      <c r="X3" s="37">
        <v>688</v>
      </c>
      <c r="Y3" s="2">
        <v>3533</v>
      </c>
      <c r="Z3" s="61">
        <f>B3+D3+F3+H3+J3+L3+N3+P3+R3+T3+V3+X3</f>
        <v>7986</v>
      </c>
      <c r="AA3" s="15">
        <f>C3+E3+G3+I3+K3+M3+O3+Q3+S3+U3+W3+Y3</f>
        <v>40756.5</v>
      </c>
    </row>
    <row r="4" spans="1:27" ht="12.75" customHeight="1" x14ac:dyDescent="0.2">
      <c r="A4" s="20" t="s">
        <v>41</v>
      </c>
      <c r="B4" s="29"/>
      <c r="C4" s="39">
        <v>1125</v>
      </c>
      <c r="D4" s="36"/>
      <c r="E4" s="41">
        <v>1125</v>
      </c>
      <c r="F4" s="29"/>
      <c r="G4" s="39">
        <v>1025</v>
      </c>
      <c r="H4" s="36"/>
      <c r="I4" s="41">
        <v>980</v>
      </c>
      <c r="J4" s="29"/>
      <c r="K4" s="39">
        <v>917</v>
      </c>
      <c r="L4" s="36"/>
      <c r="M4" s="41">
        <v>678</v>
      </c>
      <c r="N4" s="29"/>
      <c r="O4" s="39">
        <v>1743.5</v>
      </c>
      <c r="P4" s="36"/>
      <c r="Q4" s="41">
        <v>1302</v>
      </c>
      <c r="R4" s="29"/>
      <c r="S4" s="39">
        <v>1765</v>
      </c>
      <c r="T4" s="36"/>
      <c r="U4" s="41">
        <v>1607</v>
      </c>
      <c r="V4" s="29"/>
      <c r="W4" s="39">
        <v>1744</v>
      </c>
      <c r="X4" s="36"/>
      <c r="Y4" s="41">
        <v>1694</v>
      </c>
      <c r="Z4" s="60"/>
      <c r="AA4" s="16">
        <f>C4+E4+G4+I4+K4+M4+O4+Q4+S4+U4+W4+Y4</f>
        <v>15705.5</v>
      </c>
    </row>
    <row r="5" spans="1:27" ht="12.75" customHeight="1" x14ac:dyDescent="0.2">
      <c r="A5" s="12" t="s">
        <v>15</v>
      </c>
      <c r="B5" s="28"/>
      <c r="C5" s="46">
        <f>SUM(C3:C4)</f>
        <v>5270</v>
      </c>
      <c r="D5" s="37"/>
      <c r="E5" s="19">
        <f>SUM(E3:E4)</f>
        <v>5398</v>
      </c>
      <c r="F5" s="28"/>
      <c r="G5" s="46">
        <f>SUM(G3:G4)</f>
        <v>4632</v>
      </c>
      <c r="H5" s="37"/>
      <c r="I5" s="19">
        <f>SUM(I3:I4)</f>
        <v>4397</v>
      </c>
      <c r="J5" s="28"/>
      <c r="K5" s="46">
        <f>SUM(K3:K4)</f>
        <v>3881</v>
      </c>
      <c r="L5" s="37"/>
      <c r="M5" s="19">
        <f>SUM(M3:M4)</f>
        <v>3368</v>
      </c>
      <c r="N5" s="28"/>
      <c r="O5" s="46">
        <f>SUM(O3:O4)</f>
        <v>5043</v>
      </c>
      <c r="P5" s="37"/>
      <c r="Q5" s="19">
        <f>SUM(Q3:Q4)</f>
        <v>3688</v>
      </c>
      <c r="R5" s="28"/>
      <c r="S5" s="46">
        <f>SUM(S3:S4)</f>
        <v>5126</v>
      </c>
      <c r="T5" s="37"/>
      <c r="U5" s="19">
        <f>SUM(U3:U4)</f>
        <v>4756</v>
      </c>
      <c r="V5" s="28"/>
      <c r="W5" s="46">
        <f>SUM(W3:W4)</f>
        <v>5676</v>
      </c>
      <c r="X5" s="37"/>
      <c r="Y5" s="19">
        <f>SUM(Y3:Y4)</f>
        <v>5227</v>
      </c>
      <c r="Z5" s="61"/>
      <c r="AA5" s="18">
        <f>SUM(AA3:AA4)</f>
        <v>56462</v>
      </c>
    </row>
    <row r="6" spans="1:27"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7" s="11" customFormat="1" ht="12.75" customHeight="1" x14ac:dyDescent="0.2">
      <c r="A7" s="20" t="s">
        <v>75</v>
      </c>
      <c r="B7" s="28"/>
      <c r="C7" s="116">
        <v>277493.82</v>
      </c>
      <c r="D7" s="37"/>
      <c r="E7" s="117">
        <v>240600.15</v>
      </c>
      <c r="F7" s="28"/>
      <c r="G7" s="116">
        <v>225273.7</v>
      </c>
      <c r="H7" s="37"/>
      <c r="I7" s="117">
        <v>197004.88</v>
      </c>
      <c r="J7" s="28"/>
      <c r="K7" s="116">
        <v>181954.87</v>
      </c>
      <c r="L7" s="37"/>
      <c r="M7" s="117">
        <v>122437.91</v>
      </c>
      <c r="N7" s="28"/>
      <c r="O7" s="116">
        <v>240964.47</v>
      </c>
      <c r="P7" s="37"/>
      <c r="Q7" s="117">
        <v>170938.69</v>
      </c>
      <c r="R7" s="28"/>
      <c r="S7" s="116">
        <v>210877.77</v>
      </c>
      <c r="T7" s="37"/>
      <c r="U7" s="117">
        <v>223340.41</v>
      </c>
      <c r="V7" s="28"/>
      <c r="W7" s="116">
        <v>226462.89</v>
      </c>
      <c r="X7" s="37"/>
      <c r="Y7" s="117">
        <v>255894.83</v>
      </c>
      <c r="Z7" s="92"/>
      <c r="AA7" s="119">
        <f>C7+E7+G7+I7+K7+M7+O7+Q7+S7+U7+W7+Y7</f>
        <v>2573244.3899999997</v>
      </c>
    </row>
    <row r="8" spans="1:27"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row>
    <row r="9" spans="1:27"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7" ht="12.75" customHeight="1" x14ac:dyDescent="0.2">
      <c r="A10" s="11" t="s">
        <v>26</v>
      </c>
      <c r="B10" s="29">
        <v>495</v>
      </c>
      <c r="C10" s="24">
        <v>28549.45</v>
      </c>
      <c r="D10" s="36">
        <v>460</v>
      </c>
      <c r="E10" s="2">
        <v>20016.009999999998</v>
      </c>
      <c r="F10" s="29">
        <v>442</v>
      </c>
      <c r="G10" s="24">
        <v>20811.64</v>
      </c>
      <c r="H10" s="36">
        <v>454</v>
      </c>
      <c r="I10" s="2">
        <v>21977.67</v>
      </c>
      <c r="J10" s="29">
        <v>459</v>
      </c>
      <c r="K10" s="24">
        <v>20980.28</v>
      </c>
      <c r="L10" s="36">
        <v>294</v>
      </c>
      <c r="M10" s="2">
        <v>4203.5200000000004</v>
      </c>
      <c r="N10" s="29">
        <v>509</v>
      </c>
      <c r="O10" s="24">
        <v>25761.7</v>
      </c>
      <c r="P10" s="36">
        <v>357</v>
      </c>
      <c r="Q10" s="2">
        <v>19954.59</v>
      </c>
      <c r="R10" s="29">
        <v>463</v>
      </c>
      <c r="S10" s="24">
        <v>20626.560000000001</v>
      </c>
      <c r="T10" s="36">
        <v>400</v>
      </c>
      <c r="U10" s="2">
        <v>14283.25</v>
      </c>
      <c r="V10" s="29">
        <v>449</v>
      </c>
      <c r="W10" s="24">
        <v>30608.27</v>
      </c>
      <c r="X10" s="36">
        <v>439</v>
      </c>
      <c r="Y10" s="2">
        <v>18650.849999999999</v>
      </c>
      <c r="Z10" s="61">
        <f t="shared" ref="Z10:AA13" si="0">B10+D10+F10+H10+J10+L10+N10+P10+R10+T10+V10+X10</f>
        <v>5221</v>
      </c>
      <c r="AA10" s="15">
        <f t="shared" si="0"/>
        <v>246423.79</v>
      </c>
    </row>
    <row r="11" spans="1:27" ht="12.75" customHeight="1" x14ac:dyDescent="0.2">
      <c r="A11" s="11" t="s">
        <v>102</v>
      </c>
      <c r="B11" s="29">
        <v>3</v>
      </c>
      <c r="C11" s="24">
        <v>37.97</v>
      </c>
      <c r="D11" s="36">
        <v>5</v>
      </c>
      <c r="E11" s="2">
        <v>106.48</v>
      </c>
      <c r="F11" s="29">
        <v>2</v>
      </c>
      <c r="G11" s="24">
        <v>17.899999999999999</v>
      </c>
      <c r="H11" s="36">
        <v>2</v>
      </c>
      <c r="I11" s="2">
        <v>26.34</v>
      </c>
      <c r="J11" s="29"/>
      <c r="K11" s="24"/>
      <c r="L11" s="36"/>
      <c r="M11" s="2"/>
      <c r="N11" s="29"/>
      <c r="O11" s="24"/>
      <c r="P11" s="36">
        <v>1</v>
      </c>
      <c r="Q11" s="2">
        <v>40.94</v>
      </c>
      <c r="R11" s="29">
        <v>3</v>
      </c>
      <c r="S11" s="24">
        <v>30.65</v>
      </c>
      <c r="T11" s="36">
        <v>5</v>
      </c>
      <c r="U11" s="2">
        <v>138.18</v>
      </c>
      <c r="V11" s="29">
        <v>10</v>
      </c>
      <c r="W11" s="24">
        <v>265.38</v>
      </c>
      <c r="X11" s="36">
        <v>2</v>
      </c>
      <c r="Y11" s="2">
        <v>232.13</v>
      </c>
      <c r="Z11" s="61">
        <f t="shared" si="0"/>
        <v>33</v>
      </c>
      <c r="AA11" s="15">
        <f t="shared" si="0"/>
        <v>895.96999999999991</v>
      </c>
    </row>
    <row r="12" spans="1:27" ht="12.75" customHeight="1" x14ac:dyDescent="0.2">
      <c r="A12" s="20" t="s">
        <v>95</v>
      </c>
      <c r="B12" s="29">
        <v>24</v>
      </c>
      <c r="C12" s="24">
        <v>2558.02</v>
      </c>
      <c r="D12" s="36">
        <v>49</v>
      </c>
      <c r="E12" s="2">
        <v>3916.04</v>
      </c>
      <c r="F12" s="29">
        <v>22</v>
      </c>
      <c r="G12" s="24">
        <v>2241.0100000000002</v>
      </c>
      <c r="H12" s="36">
        <v>11</v>
      </c>
      <c r="I12" s="2">
        <v>100</v>
      </c>
      <c r="J12" s="29">
        <v>11</v>
      </c>
      <c r="K12" s="24">
        <v>751</v>
      </c>
      <c r="L12" s="36">
        <v>10</v>
      </c>
      <c r="M12" s="2">
        <v>497</v>
      </c>
      <c r="N12" s="29">
        <v>8</v>
      </c>
      <c r="O12" s="24">
        <v>399.19</v>
      </c>
      <c r="P12" s="36">
        <v>3</v>
      </c>
      <c r="Q12" s="2">
        <v>261.08</v>
      </c>
      <c r="R12" s="29">
        <v>3</v>
      </c>
      <c r="S12" s="24">
        <v>272.02</v>
      </c>
      <c r="T12" s="36">
        <v>7</v>
      </c>
      <c r="U12" s="2">
        <v>411.99</v>
      </c>
      <c r="V12" s="29">
        <v>4</v>
      </c>
      <c r="W12" s="24">
        <v>268.95999999999998</v>
      </c>
      <c r="X12" s="36">
        <v>7</v>
      </c>
      <c r="Y12" s="2">
        <v>515.08000000000004</v>
      </c>
      <c r="Z12" s="61">
        <f t="shared" si="0"/>
        <v>159</v>
      </c>
      <c r="AA12" s="15">
        <f t="shared" si="0"/>
        <v>12191.39</v>
      </c>
    </row>
    <row r="13" spans="1:27" s="10" customFormat="1" ht="12.75" customHeight="1" x14ac:dyDescent="0.2">
      <c r="A13" s="20" t="s">
        <v>96</v>
      </c>
      <c r="B13" s="39"/>
      <c r="C13" s="25"/>
      <c r="D13" s="41"/>
      <c r="E13" s="4"/>
      <c r="F13" s="39">
        <v>1</v>
      </c>
      <c r="G13" s="25">
        <v>0</v>
      </c>
      <c r="H13" s="41">
        <v>3</v>
      </c>
      <c r="I13" s="4">
        <v>144.68</v>
      </c>
      <c r="J13" s="39"/>
      <c r="K13" s="25"/>
      <c r="L13" s="41"/>
      <c r="M13" s="4"/>
      <c r="N13" s="39">
        <v>1</v>
      </c>
      <c r="O13" s="25">
        <v>71.52</v>
      </c>
      <c r="P13" s="41"/>
      <c r="Q13" s="4"/>
      <c r="R13" s="39"/>
      <c r="S13" s="25"/>
      <c r="T13" s="41">
        <v>7</v>
      </c>
      <c r="U13" s="4">
        <v>567.20000000000005</v>
      </c>
      <c r="V13" s="39"/>
      <c r="W13" s="25"/>
      <c r="X13" s="41"/>
      <c r="Y13" s="4"/>
      <c r="Z13" s="61">
        <f t="shared" si="0"/>
        <v>12</v>
      </c>
      <c r="AA13" s="15">
        <f t="shared" si="0"/>
        <v>783.40000000000009</v>
      </c>
    </row>
    <row r="14" spans="1:27" ht="12.75" customHeight="1" x14ac:dyDescent="0.2">
      <c r="A14" s="33" t="s">
        <v>20</v>
      </c>
      <c r="B14" s="28">
        <f t="shared" ref="B14:AA14" si="1">SUM(B10:B13)</f>
        <v>522</v>
      </c>
      <c r="C14" s="46">
        <f t="shared" si="1"/>
        <v>31145.440000000002</v>
      </c>
      <c r="D14" s="37">
        <f t="shared" si="1"/>
        <v>514</v>
      </c>
      <c r="E14" s="19">
        <f t="shared" si="1"/>
        <v>24038.53</v>
      </c>
      <c r="F14" s="28">
        <f t="shared" si="1"/>
        <v>467</v>
      </c>
      <c r="G14" s="46">
        <f t="shared" si="1"/>
        <v>23070.550000000003</v>
      </c>
      <c r="H14" s="37">
        <f t="shared" si="1"/>
        <v>470</v>
      </c>
      <c r="I14" s="19">
        <f t="shared" si="1"/>
        <v>22248.69</v>
      </c>
      <c r="J14" s="28">
        <f t="shared" si="1"/>
        <v>470</v>
      </c>
      <c r="K14" s="46">
        <f t="shared" si="1"/>
        <v>21731.279999999999</v>
      </c>
      <c r="L14" s="37">
        <f t="shared" si="1"/>
        <v>304</v>
      </c>
      <c r="M14" s="19">
        <f t="shared" si="1"/>
        <v>4700.5200000000004</v>
      </c>
      <c r="N14" s="28">
        <f t="shared" si="1"/>
        <v>518</v>
      </c>
      <c r="O14" s="46">
        <f t="shared" si="1"/>
        <v>26232.41</v>
      </c>
      <c r="P14" s="37">
        <f t="shared" si="1"/>
        <v>361</v>
      </c>
      <c r="Q14" s="19">
        <f t="shared" si="1"/>
        <v>20256.61</v>
      </c>
      <c r="R14" s="28">
        <f t="shared" si="1"/>
        <v>469</v>
      </c>
      <c r="S14" s="46">
        <f t="shared" si="1"/>
        <v>20929.230000000003</v>
      </c>
      <c r="T14" s="37">
        <f t="shared" si="1"/>
        <v>419</v>
      </c>
      <c r="U14" s="19">
        <f t="shared" si="1"/>
        <v>15400.62</v>
      </c>
      <c r="V14" s="28">
        <f t="shared" si="1"/>
        <v>463</v>
      </c>
      <c r="W14" s="46">
        <f t="shared" si="1"/>
        <v>31142.61</v>
      </c>
      <c r="X14" s="37">
        <f t="shared" si="1"/>
        <v>448</v>
      </c>
      <c r="Y14" s="19">
        <f t="shared" si="1"/>
        <v>19398.060000000001</v>
      </c>
      <c r="Z14" s="93">
        <f t="shared" si="1"/>
        <v>5425</v>
      </c>
      <c r="AA14" s="35">
        <f t="shared" si="1"/>
        <v>260294.55000000002</v>
      </c>
    </row>
    <row r="15" spans="1:27"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7"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7"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7" ht="12.75" customHeight="1" x14ac:dyDescent="0.2">
      <c r="A18" s="20" t="s">
        <v>22</v>
      </c>
      <c r="B18" s="29"/>
      <c r="C18" s="24"/>
      <c r="D18" s="36"/>
      <c r="E18" s="2"/>
      <c r="F18" s="29"/>
      <c r="G18" s="24"/>
      <c r="H18" s="36">
        <v>1</v>
      </c>
      <c r="I18" s="2">
        <v>165.94</v>
      </c>
      <c r="J18" s="29">
        <v>1</v>
      </c>
      <c r="K18" s="24">
        <v>328.11</v>
      </c>
      <c r="L18" s="36"/>
      <c r="M18" s="2"/>
      <c r="N18" s="29"/>
      <c r="O18" s="24"/>
      <c r="P18" s="36"/>
      <c r="Q18" s="2"/>
      <c r="R18" s="29"/>
      <c r="S18" s="24"/>
      <c r="T18" s="36"/>
      <c r="U18" s="2"/>
      <c r="V18" s="29"/>
      <c r="W18" s="24"/>
      <c r="X18" s="36">
        <v>1</v>
      </c>
      <c r="Y18" s="2">
        <v>182.09</v>
      </c>
      <c r="Z18" s="61">
        <f t="shared" si="2"/>
        <v>3</v>
      </c>
      <c r="AA18" s="15">
        <f t="shared" si="2"/>
        <v>676.14</v>
      </c>
    </row>
    <row r="19" spans="1:27" ht="12.75" customHeight="1" x14ac:dyDescent="0.2">
      <c r="A19" s="20" t="s">
        <v>56</v>
      </c>
      <c r="B19" s="28">
        <v>27</v>
      </c>
      <c r="C19" s="26">
        <v>7892.55</v>
      </c>
      <c r="D19" s="37">
        <v>30</v>
      </c>
      <c r="E19" s="3">
        <v>10069.57</v>
      </c>
      <c r="F19" s="28">
        <v>19</v>
      </c>
      <c r="G19" s="26">
        <v>5229.42</v>
      </c>
      <c r="H19" s="37">
        <v>14</v>
      </c>
      <c r="I19" s="3">
        <v>4543.84</v>
      </c>
      <c r="J19" s="28">
        <v>18</v>
      </c>
      <c r="K19" s="26">
        <v>4829.1000000000004</v>
      </c>
      <c r="L19" s="37">
        <v>21</v>
      </c>
      <c r="M19" s="3">
        <v>5430.96</v>
      </c>
      <c r="N19" s="28">
        <v>30</v>
      </c>
      <c r="O19" s="26">
        <v>8957.81</v>
      </c>
      <c r="P19" s="36">
        <v>20</v>
      </c>
      <c r="Q19" s="2">
        <v>8191.33</v>
      </c>
      <c r="R19" s="28">
        <v>30</v>
      </c>
      <c r="S19" s="26">
        <v>8742.4699999999993</v>
      </c>
      <c r="T19" s="37">
        <v>23</v>
      </c>
      <c r="U19" s="3">
        <v>6688</v>
      </c>
      <c r="V19" s="28">
        <v>21</v>
      </c>
      <c r="W19" s="26">
        <v>6016.75</v>
      </c>
      <c r="X19" s="37">
        <v>24</v>
      </c>
      <c r="Y19" s="3">
        <v>7842.3</v>
      </c>
      <c r="Z19" s="61">
        <f t="shared" si="2"/>
        <v>277</v>
      </c>
      <c r="AA19" s="15">
        <f t="shared" si="2"/>
        <v>84434.1</v>
      </c>
    </row>
    <row r="20" spans="1:27" ht="12.75" customHeight="1" x14ac:dyDescent="0.2">
      <c r="A20" s="20" t="s">
        <v>23</v>
      </c>
      <c r="B20" s="28">
        <v>19</v>
      </c>
      <c r="C20" s="26">
        <v>5853.81</v>
      </c>
      <c r="D20" s="37">
        <v>14</v>
      </c>
      <c r="E20" s="3">
        <v>3986.32</v>
      </c>
      <c r="F20" s="28">
        <v>9</v>
      </c>
      <c r="G20" s="26">
        <v>2251.0700000000002</v>
      </c>
      <c r="H20" s="37">
        <v>6</v>
      </c>
      <c r="I20" s="3">
        <v>1387.19</v>
      </c>
      <c r="J20" s="28">
        <v>9</v>
      </c>
      <c r="K20" s="26">
        <v>1971.21</v>
      </c>
      <c r="L20" s="37">
        <v>15</v>
      </c>
      <c r="M20" s="3">
        <v>3024.53</v>
      </c>
      <c r="N20" s="28">
        <v>13</v>
      </c>
      <c r="O20" s="26">
        <v>2946.71</v>
      </c>
      <c r="P20" s="37">
        <v>10</v>
      </c>
      <c r="Q20" s="3">
        <v>1252.5999999999999</v>
      </c>
      <c r="R20" s="28">
        <v>13</v>
      </c>
      <c r="S20" s="26">
        <v>2456.37</v>
      </c>
      <c r="T20" s="37">
        <v>11</v>
      </c>
      <c r="U20" s="3">
        <v>2184.73</v>
      </c>
      <c r="V20" s="28">
        <v>11</v>
      </c>
      <c r="W20" s="26">
        <v>1629.63</v>
      </c>
      <c r="X20" s="37">
        <v>6</v>
      </c>
      <c r="Y20" s="3">
        <v>1385.91</v>
      </c>
      <c r="Z20" s="61">
        <f t="shared" si="2"/>
        <v>136</v>
      </c>
      <c r="AA20" s="15">
        <f t="shared" si="2"/>
        <v>30330.079999999998</v>
      </c>
    </row>
    <row r="21" spans="1:27" ht="12.75" customHeight="1" x14ac:dyDescent="0.2">
      <c r="A21" s="20" t="s">
        <v>58</v>
      </c>
      <c r="B21" s="39">
        <v>1</v>
      </c>
      <c r="C21" s="25">
        <v>191.5</v>
      </c>
      <c r="D21" s="41"/>
      <c r="E21" s="4"/>
      <c r="F21" s="39"/>
      <c r="G21" s="25"/>
      <c r="H21" s="41">
        <v>3</v>
      </c>
      <c r="I21" s="4">
        <v>391.95</v>
      </c>
      <c r="J21" s="39">
        <v>1</v>
      </c>
      <c r="K21" s="25">
        <v>191.5</v>
      </c>
      <c r="L21" s="41">
        <v>2</v>
      </c>
      <c r="M21" s="4">
        <v>430.97</v>
      </c>
      <c r="N21" s="39">
        <v>1</v>
      </c>
      <c r="O21" s="25">
        <v>264.35000000000002</v>
      </c>
      <c r="P21" s="41">
        <v>6</v>
      </c>
      <c r="Q21" s="4">
        <v>1156.6500000000001</v>
      </c>
      <c r="R21" s="39">
        <v>1</v>
      </c>
      <c r="S21" s="25">
        <v>264.35000000000002</v>
      </c>
      <c r="T21" s="41">
        <v>2</v>
      </c>
      <c r="U21" s="4">
        <v>665.94</v>
      </c>
      <c r="V21" s="39">
        <v>10</v>
      </c>
      <c r="W21" s="25">
        <v>1449.83</v>
      </c>
      <c r="X21" s="41">
        <v>10</v>
      </c>
      <c r="Y21" s="4">
        <v>2301.87</v>
      </c>
      <c r="Z21" s="61">
        <f t="shared" si="2"/>
        <v>37</v>
      </c>
      <c r="AA21" s="15">
        <f t="shared" si="2"/>
        <v>7308.91</v>
      </c>
    </row>
    <row r="22" spans="1:27" ht="12.75" customHeight="1" x14ac:dyDescent="0.2">
      <c r="A22" s="12" t="s">
        <v>21</v>
      </c>
      <c r="B22" s="28">
        <f t="shared" ref="B22:AA22" si="3">SUM(B17:B21)</f>
        <v>47</v>
      </c>
      <c r="C22" s="46">
        <f t="shared" si="3"/>
        <v>13937.86</v>
      </c>
      <c r="D22" s="37">
        <f t="shared" si="3"/>
        <v>44</v>
      </c>
      <c r="E22" s="19">
        <f t="shared" si="3"/>
        <v>14055.89</v>
      </c>
      <c r="F22" s="28">
        <f t="shared" si="3"/>
        <v>28</v>
      </c>
      <c r="G22" s="46">
        <f t="shared" si="3"/>
        <v>7480.49</v>
      </c>
      <c r="H22" s="37">
        <f t="shared" si="3"/>
        <v>24</v>
      </c>
      <c r="I22" s="19">
        <f t="shared" si="3"/>
        <v>6488.9199999999992</v>
      </c>
      <c r="J22" s="28">
        <f t="shared" si="3"/>
        <v>29</v>
      </c>
      <c r="K22" s="46">
        <f t="shared" si="3"/>
        <v>7319.92</v>
      </c>
      <c r="L22" s="37">
        <f t="shared" si="3"/>
        <v>38</v>
      </c>
      <c r="M22" s="19">
        <f t="shared" si="3"/>
        <v>8886.4599999999991</v>
      </c>
      <c r="N22" s="28">
        <f t="shared" si="3"/>
        <v>44</v>
      </c>
      <c r="O22" s="46">
        <f t="shared" si="3"/>
        <v>12168.87</v>
      </c>
      <c r="P22" s="37">
        <f t="shared" si="3"/>
        <v>36</v>
      </c>
      <c r="Q22" s="19">
        <f t="shared" si="3"/>
        <v>10600.58</v>
      </c>
      <c r="R22" s="28">
        <f t="shared" si="3"/>
        <v>44</v>
      </c>
      <c r="S22" s="46">
        <f t="shared" si="3"/>
        <v>11463.19</v>
      </c>
      <c r="T22" s="37">
        <f t="shared" si="3"/>
        <v>36</v>
      </c>
      <c r="U22" s="19">
        <f t="shared" si="3"/>
        <v>9538.67</v>
      </c>
      <c r="V22" s="28">
        <f t="shared" si="3"/>
        <v>42</v>
      </c>
      <c r="W22" s="46">
        <f t="shared" si="3"/>
        <v>9096.2099999999991</v>
      </c>
      <c r="X22" s="37">
        <f t="shared" si="3"/>
        <v>41</v>
      </c>
      <c r="Y22" s="19">
        <f t="shared" si="3"/>
        <v>11712.170000000002</v>
      </c>
      <c r="Z22" s="93">
        <f t="shared" si="3"/>
        <v>453</v>
      </c>
      <c r="AA22" s="35">
        <f t="shared" si="3"/>
        <v>122749.23000000001</v>
      </c>
    </row>
    <row r="23" spans="1:27" s="10" customFormat="1" ht="12.75" customHeight="1" x14ac:dyDescent="0.2">
      <c r="A23" s="12"/>
      <c r="B23" s="28"/>
      <c r="C23" s="26"/>
      <c r="D23" s="37"/>
      <c r="E23" s="3"/>
      <c r="F23" s="28"/>
      <c r="G23" s="26"/>
      <c r="H23" s="37"/>
      <c r="I23" s="3"/>
      <c r="J23" s="28"/>
      <c r="K23" s="26"/>
      <c r="L23" s="37"/>
      <c r="M23" s="3"/>
      <c r="N23" s="28"/>
      <c r="O23" s="26"/>
      <c r="P23" s="37"/>
      <c r="Q23" s="3"/>
      <c r="R23" s="28"/>
      <c r="S23" s="26"/>
      <c r="T23" s="37"/>
      <c r="U23" s="3"/>
      <c r="V23" s="28"/>
      <c r="W23" s="26"/>
      <c r="X23" s="37"/>
      <c r="Y23" s="3"/>
      <c r="Z23" s="61"/>
      <c r="AA23" s="15"/>
    </row>
    <row r="24" spans="1:27"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7" s="10" customFormat="1" ht="12.75" customHeight="1" x14ac:dyDescent="0.2">
      <c r="A25" s="20" t="s">
        <v>53</v>
      </c>
      <c r="B25" s="29">
        <v>214</v>
      </c>
      <c r="C25" s="24">
        <v>10031.209999999999</v>
      </c>
      <c r="D25" s="37">
        <v>234</v>
      </c>
      <c r="E25" s="3">
        <v>9348.31</v>
      </c>
      <c r="F25" s="28">
        <v>161</v>
      </c>
      <c r="G25" s="26">
        <v>4036.17</v>
      </c>
      <c r="H25" s="37">
        <v>222</v>
      </c>
      <c r="I25" s="3">
        <v>5792.86</v>
      </c>
      <c r="J25" s="28">
        <v>298</v>
      </c>
      <c r="K25" s="26">
        <v>10913.13</v>
      </c>
      <c r="L25" s="37">
        <v>174</v>
      </c>
      <c r="M25" s="3">
        <v>4646.24</v>
      </c>
      <c r="N25" s="28">
        <v>274</v>
      </c>
      <c r="O25" s="27">
        <v>7396.66</v>
      </c>
      <c r="P25" s="37">
        <v>292</v>
      </c>
      <c r="Q25" s="43">
        <v>9591.7900000000009</v>
      </c>
      <c r="R25" s="28">
        <v>231</v>
      </c>
      <c r="S25" s="27">
        <v>6022.07</v>
      </c>
      <c r="T25" s="37">
        <v>374</v>
      </c>
      <c r="U25" s="43">
        <v>9666.76</v>
      </c>
      <c r="V25" s="28">
        <v>340</v>
      </c>
      <c r="W25" s="27">
        <v>11297.95</v>
      </c>
      <c r="X25" s="37">
        <v>315</v>
      </c>
      <c r="Y25" s="43">
        <v>14656.35</v>
      </c>
      <c r="Z25" s="61">
        <f>B25+D25+F25+H25+J25+L25+N25+P25+R25+T25+V25+X25</f>
        <v>3129</v>
      </c>
      <c r="AA25" s="23">
        <f>C25+E25+G25+I25+K25+M25+O25+Q25+S25+U25+W25+Y25</f>
        <v>103399.49999999999</v>
      </c>
    </row>
    <row r="26" spans="1:27" ht="12.75" customHeight="1" x14ac:dyDescent="0.2">
      <c r="A26" s="20" t="s">
        <v>54</v>
      </c>
      <c r="B26" s="28">
        <v>173</v>
      </c>
      <c r="C26" s="26">
        <v>9981.57</v>
      </c>
      <c r="D26" s="37">
        <v>144</v>
      </c>
      <c r="E26" s="3">
        <v>7938.64</v>
      </c>
      <c r="F26" s="28">
        <v>99</v>
      </c>
      <c r="G26" s="26">
        <v>1735.81</v>
      </c>
      <c r="H26" s="37">
        <v>164</v>
      </c>
      <c r="I26" s="3">
        <v>3242.97</v>
      </c>
      <c r="J26" s="28">
        <v>113</v>
      </c>
      <c r="K26" s="26">
        <v>2316.77</v>
      </c>
      <c r="L26" s="37">
        <v>61</v>
      </c>
      <c r="M26" s="3">
        <v>1456.07</v>
      </c>
      <c r="N26" s="28">
        <v>82</v>
      </c>
      <c r="O26" s="27">
        <v>1248.92</v>
      </c>
      <c r="P26" s="37">
        <v>59</v>
      </c>
      <c r="Q26" s="43">
        <v>1837.25</v>
      </c>
      <c r="R26" s="28">
        <v>189</v>
      </c>
      <c r="S26" s="27">
        <v>3862.49</v>
      </c>
      <c r="T26" s="37">
        <v>278</v>
      </c>
      <c r="U26" s="43">
        <v>6347.63</v>
      </c>
      <c r="V26" s="28">
        <v>118</v>
      </c>
      <c r="W26" s="27">
        <v>2591.14</v>
      </c>
      <c r="X26" s="37">
        <v>248</v>
      </c>
      <c r="Y26" s="43">
        <v>10625.28</v>
      </c>
      <c r="Z26" s="61">
        <f>B26+D26+F26+H26+J26+L26+N26+P26+R26+T26+V26+X26</f>
        <v>1728</v>
      </c>
      <c r="AA26" s="23">
        <f>C26+E26+G26+I26+K26+M26+O26+Q26+S26+U26+W26+Y26</f>
        <v>53184.539999999994</v>
      </c>
    </row>
    <row r="27" spans="1:27" s="63" customFormat="1" ht="12.75" customHeight="1" x14ac:dyDescent="0.2">
      <c r="A27" s="56" t="s">
        <v>97</v>
      </c>
      <c r="B27" s="59">
        <f t="shared" ref="B27:Y27" si="4">B25+B26</f>
        <v>387</v>
      </c>
      <c r="C27" s="78">
        <f t="shared" si="4"/>
        <v>20012.78</v>
      </c>
      <c r="D27" s="79">
        <f t="shared" si="4"/>
        <v>378</v>
      </c>
      <c r="E27" s="80">
        <f t="shared" si="4"/>
        <v>17286.95</v>
      </c>
      <c r="F27" s="59">
        <f t="shared" si="4"/>
        <v>260</v>
      </c>
      <c r="G27" s="78">
        <f t="shared" si="4"/>
        <v>5771.98</v>
      </c>
      <c r="H27" s="79">
        <f t="shared" si="4"/>
        <v>386</v>
      </c>
      <c r="I27" s="80">
        <f t="shared" si="4"/>
        <v>9035.83</v>
      </c>
      <c r="J27" s="59">
        <f t="shared" si="4"/>
        <v>411</v>
      </c>
      <c r="K27" s="78">
        <f t="shared" si="4"/>
        <v>13229.9</v>
      </c>
      <c r="L27" s="79">
        <f t="shared" si="4"/>
        <v>235</v>
      </c>
      <c r="M27" s="80">
        <f t="shared" si="4"/>
        <v>6102.3099999999995</v>
      </c>
      <c r="N27" s="59">
        <f t="shared" si="4"/>
        <v>356</v>
      </c>
      <c r="O27" s="78">
        <f t="shared" si="4"/>
        <v>8645.58</v>
      </c>
      <c r="P27" s="79">
        <f t="shared" si="4"/>
        <v>351</v>
      </c>
      <c r="Q27" s="80">
        <f t="shared" si="4"/>
        <v>11429.04</v>
      </c>
      <c r="R27" s="59">
        <f t="shared" si="4"/>
        <v>420</v>
      </c>
      <c r="S27" s="78">
        <f t="shared" si="4"/>
        <v>9884.56</v>
      </c>
      <c r="T27" s="79">
        <f t="shared" si="4"/>
        <v>652</v>
      </c>
      <c r="U27" s="80">
        <f t="shared" si="4"/>
        <v>16014.39</v>
      </c>
      <c r="V27" s="59">
        <f t="shared" si="4"/>
        <v>458</v>
      </c>
      <c r="W27" s="78">
        <f t="shared" si="4"/>
        <v>13889.09</v>
      </c>
      <c r="X27" s="79">
        <f t="shared" si="4"/>
        <v>563</v>
      </c>
      <c r="Y27" s="80">
        <f t="shared" si="4"/>
        <v>25281.63</v>
      </c>
      <c r="Z27" s="85">
        <f t="shared" ref="Z27:AA27" si="5">SUM(Z25:Z26)</f>
        <v>4857</v>
      </c>
      <c r="AA27" s="118">
        <f t="shared" si="5"/>
        <v>156584.03999999998</v>
      </c>
    </row>
    <row r="28" spans="1:27"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7" ht="12.75" customHeight="1" x14ac:dyDescent="0.2">
      <c r="A29" s="34" t="s">
        <v>19</v>
      </c>
      <c r="B29" s="28"/>
      <c r="C29" s="46">
        <f>SUM(C14+C22+C27)</f>
        <v>65096.08</v>
      </c>
      <c r="D29" s="37"/>
      <c r="E29" s="19">
        <f>SUM(E14+E22+E27)</f>
        <v>55381.369999999995</v>
      </c>
      <c r="F29" s="28"/>
      <c r="G29" s="46">
        <f>SUM(G14+G22+G27)</f>
        <v>36323.020000000004</v>
      </c>
      <c r="H29" s="37"/>
      <c r="I29" s="19">
        <f>SUM(I14+I22+I27)</f>
        <v>37773.439999999995</v>
      </c>
      <c r="J29" s="28"/>
      <c r="K29" s="46">
        <f>SUM(K14+K22+K27)</f>
        <v>42281.1</v>
      </c>
      <c r="L29" s="37"/>
      <c r="M29" s="19">
        <f>SUM(M14+M22+M27)</f>
        <v>19689.29</v>
      </c>
      <c r="N29" s="28"/>
      <c r="O29" s="46">
        <f>SUM(O14+O22+O27)</f>
        <v>47046.86</v>
      </c>
      <c r="P29" s="37"/>
      <c r="Q29" s="19">
        <f>SUM(Q14+Q22+Q27)</f>
        <v>42286.23</v>
      </c>
      <c r="R29" s="28"/>
      <c r="S29" s="46">
        <f>SUM(S14+S22+S27)</f>
        <v>42276.98</v>
      </c>
      <c r="T29" s="37"/>
      <c r="U29" s="19">
        <f>SUM(U14+U22+U27)</f>
        <v>40953.68</v>
      </c>
      <c r="V29" s="28"/>
      <c r="W29" s="46">
        <f>SUM(W14+W22+W27)</f>
        <v>54127.91</v>
      </c>
      <c r="X29" s="37"/>
      <c r="Y29" s="19">
        <f>SUM(Y14+Y22+Y27)</f>
        <v>56391.86</v>
      </c>
      <c r="Z29" s="61"/>
      <c r="AA29" s="17">
        <f>SUM(AA14+AA22+AA27)</f>
        <v>539627.82000000007</v>
      </c>
    </row>
    <row r="30" spans="1:27"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7"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7" s="75" customFormat="1" x14ac:dyDescent="0.2">
      <c r="A32" s="70" t="s">
        <v>49</v>
      </c>
      <c r="B32" s="71">
        <v>5</v>
      </c>
      <c r="C32" s="71">
        <v>1293.23</v>
      </c>
      <c r="D32" s="66">
        <v>2</v>
      </c>
      <c r="E32" s="66">
        <v>1017.33</v>
      </c>
      <c r="F32" s="71">
        <v>4</v>
      </c>
      <c r="G32" s="71">
        <v>1870.16</v>
      </c>
      <c r="H32" s="66">
        <v>4</v>
      </c>
      <c r="I32" s="66">
        <v>869.49</v>
      </c>
      <c r="J32" s="71">
        <v>2</v>
      </c>
      <c r="K32" s="71">
        <v>290.68</v>
      </c>
      <c r="L32" s="66">
        <v>7</v>
      </c>
      <c r="M32" s="66">
        <v>2355.61</v>
      </c>
      <c r="N32" s="71">
        <v>8</v>
      </c>
      <c r="O32" s="71">
        <v>2977.09</v>
      </c>
      <c r="P32" s="66">
        <v>1</v>
      </c>
      <c r="Q32" s="66">
        <v>154.85</v>
      </c>
      <c r="R32" s="71">
        <v>5</v>
      </c>
      <c r="S32" s="71">
        <v>970.66</v>
      </c>
      <c r="T32" s="66">
        <v>4</v>
      </c>
      <c r="U32" s="66">
        <v>741.13</v>
      </c>
      <c r="V32" s="71">
        <v>7</v>
      </c>
      <c r="W32" s="71">
        <v>2108.1799999999998</v>
      </c>
      <c r="X32" s="66">
        <v>5</v>
      </c>
      <c r="Y32" s="66">
        <v>1128.44</v>
      </c>
      <c r="Z32" s="55">
        <f t="shared" ref="Z32:AA35" si="6">SUM(B32+D32+F32+H32+J32+L32+N32+P32+R32+T32+V32+X32)</f>
        <v>54</v>
      </c>
      <c r="AA32" s="74">
        <f t="shared" si="6"/>
        <v>15776.85</v>
      </c>
    </row>
    <row r="33" spans="1:27" s="76" customFormat="1" x14ac:dyDescent="0.2">
      <c r="A33" s="70" t="s">
        <v>70</v>
      </c>
      <c r="B33" s="71">
        <v>1</v>
      </c>
      <c r="C33" s="71">
        <v>202.46</v>
      </c>
      <c r="D33" s="66">
        <v>6</v>
      </c>
      <c r="E33" s="66">
        <v>237.02</v>
      </c>
      <c r="F33" s="71">
        <v>8</v>
      </c>
      <c r="G33" s="71">
        <v>504.14</v>
      </c>
      <c r="H33" s="66">
        <v>7</v>
      </c>
      <c r="I33" s="66">
        <v>824.81</v>
      </c>
      <c r="J33" s="71">
        <v>4</v>
      </c>
      <c r="K33" s="71">
        <v>286.25</v>
      </c>
      <c r="L33" s="66">
        <v>4</v>
      </c>
      <c r="M33" s="66">
        <v>468.37</v>
      </c>
      <c r="N33" s="71">
        <v>12</v>
      </c>
      <c r="O33" s="71">
        <v>283.01</v>
      </c>
      <c r="P33" s="66">
        <v>13</v>
      </c>
      <c r="Q33" s="66">
        <v>469.43</v>
      </c>
      <c r="R33" s="71">
        <v>12</v>
      </c>
      <c r="S33" s="71">
        <v>462.34</v>
      </c>
      <c r="T33" s="66">
        <v>6</v>
      </c>
      <c r="U33" s="66">
        <v>2866.7</v>
      </c>
      <c r="V33" s="71">
        <v>5</v>
      </c>
      <c r="W33" s="71">
        <v>675.66</v>
      </c>
      <c r="X33" s="66">
        <v>4</v>
      </c>
      <c r="Y33" s="66">
        <v>962.06</v>
      </c>
      <c r="Z33" s="55">
        <f t="shared" si="6"/>
        <v>82</v>
      </c>
      <c r="AA33" s="74">
        <f t="shared" si="6"/>
        <v>8242.2499999999982</v>
      </c>
    </row>
    <row r="34" spans="1:27" s="76" customFormat="1" x14ac:dyDescent="0.2">
      <c r="A34" s="70" t="s">
        <v>61</v>
      </c>
      <c r="B34" s="71">
        <v>43</v>
      </c>
      <c r="C34" s="71">
        <v>5297.59</v>
      </c>
      <c r="D34" s="66">
        <v>26</v>
      </c>
      <c r="E34" s="66">
        <v>1990.78</v>
      </c>
      <c r="F34" s="71">
        <v>18</v>
      </c>
      <c r="G34" s="71">
        <v>1165.45</v>
      </c>
      <c r="H34" s="66"/>
      <c r="I34" s="66"/>
      <c r="J34" s="71"/>
      <c r="K34" s="71"/>
      <c r="L34" s="66"/>
      <c r="M34" s="66"/>
      <c r="N34" s="71"/>
      <c r="O34" s="71"/>
      <c r="P34" s="66"/>
      <c r="Q34" s="66"/>
      <c r="R34" s="71"/>
      <c r="S34" s="71"/>
      <c r="T34" s="66"/>
      <c r="U34" s="66"/>
      <c r="V34" s="71"/>
      <c r="W34" s="71"/>
      <c r="X34" s="66"/>
      <c r="Y34" s="66"/>
      <c r="Z34" s="55">
        <f t="shared" si="6"/>
        <v>87</v>
      </c>
      <c r="AA34" s="74">
        <f t="shared" si="6"/>
        <v>8453.82</v>
      </c>
    </row>
    <row r="35" spans="1:27"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27" s="9" customFormat="1" ht="12.75" customHeight="1" x14ac:dyDescent="0.2">
      <c r="A36" s="12" t="s">
        <v>65</v>
      </c>
      <c r="B36" s="90">
        <f t="shared" ref="B36:AA36" si="7">SUM(B32:B35)</f>
        <v>49</v>
      </c>
      <c r="C36" s="67">
        <f t="shared" si="7"/>
        <v>6793.2800000000007</v>
      </c>
      <c r="D36" s="91">
        <f t="shared" si="7"/>
        <v>34</v>
      </c>
      <c r="E36" s="68">
        <f t="shared" si="7"/>
        <v>3245.13</v>
      </c>
      <c r="F36" s="90">
        <f t="shared" si="7"/>
        <v>30</v>
      </c>
      <c r="G36" s="67">
        <f t="shared" si="7"/>
        <v>3539.75</v>
      </c>
      <c r="H36" s="91">
        <f t="shared" si="7"/>
        <v>11</v>
      </c>
      <c r="I36" s="68">
        <f t="shared" si="7"/>
        <v>1694.3</v>
      </c>
      <c r="J36" s="90">
        <f t="shared" si="7"/>
        <v>6</v>
      </c>
      <c r="K36" s="67">
        <f t="shared" si="7"/>
        <v>576.93000000000006</v>
      </c>
      <c r="L36" s="91">
        <f t="shared" si="7"/>
        <v>11</v>
      </c>
      <c r="M36" s="68">
        <f t="shared" si="7"/>
        <v>2823.98</v>
      </c>
      <c r="N36" s="90">
        <f t="shared" si="7"/>
        <v>20</v>
      </c>
      <c r="O36" s="67">
        <f t="shared" si="7"/>
        <v>3260.1000000000004</v>
      </c>
      <c r="P36" s="91">
        <f t="shared" si="7"/>
        <v>14</v>
      </c>
      <c r="Q36" s="68">
        <f t="shared" si="7"/>
        <v>624.28</v>
      </c>
      <c r="R36" s="90">
        <f t="shared" si="7"/>
        <v>17</v>
      </c>
      <c r="S36" s="67">
        <f t="shared" si="7"/>
        <v>1433</v>
      </c>
      <c r="T36" s="91">
        <f t="shared" si="7"/>
        <v>10</v>
      </c>
      <c r="U36" s="68">
        <f t="shared" si="7"/>
        <v>3607.83</v>
      </c>
      <c r="V36" s="90">
        <f t="shared" si="7"/>
        <v>12</v>
      </c>
      <c r="W36" s="67">
        <f t="shared" si="7"/>
        <v>2783.8399999999997</v>
      </c>
      <c r="X36" s="91">
        <f t="shared" si="7"/>
        <v>9</v>
      </c>
      <c r="Y36" s="68">
        <f t="shared" si="7"/>
        <v>2090.5</v>
      </c>
      <c r="Z36" s="94">
        <f t="shared" si="7"/>
        <v>223</v>
      </c>
      <c r="AA36" s="69">
        <f t="shared" si="7"/>
        <v>32472.92</v>
      </c>
    </row>
    <row r="37" spans="1:27"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27"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27" s="8"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row>
    <row r="40" spans="1:27" s="99" customFormat="1" ht="25.5" x14ac:dyDescent="0.2">
      <c r="A40" s="96" t="s">
        <v>72</v>
      </c>
      <c r="B40" s="97"/>
      <c r="C40" s="98">
        <f>C29-C5-C36</f>
        <v>53032.800000000003</v>
      </c>
      <c r="D40" s="97"/>
      <c r="E40" s="98">
        <f>E29-E5-E36</f>
        <v>46738.239999999998</v>
      </c>
      <c r="F40" s="98"/>
      <c r="G40" s="98">
        <f>G29-G5-G36</f>
        <v>28151.270000000004</v>
      </c>
      <c r="H40" s="97"/>
      <c r="I40" s="98">
        <f>I29-I5-I36</f>
        <v>31682.139999999996</v>
      </c>
      <c r="J40" s="97"/>
      <c r="K40" s="98">
        <f>K29-K5-K36</f>
        <v>37823.17</v>
      </c>
      <c r="L40" s="97"/>
      <c r="M40" s="98">
        <f>M29-M5-M36</f>
        <v>13497.310000000001</v>
      </c>
      <c r="N40" s="98"/>
      <c r="O40" s="98">
        <f>O29-O5-O36</f>
        <v>38743.760000000002</v>
      </c>
      <c r="P40" s="97"/>
      <c r="Q40" s="98">
        <f>Q29-Q5-Q36</f>
        <v>37973.950000000004</v>
      </c>
      <c r="R40" s="97"/>
      <c r="S40" s="98">
        <f>S29-S5-S36</f>
        <v>35717.980000000003</v>
      </c>
      <c r="T40" s="97"/>
      <c r="U40" s="98">
        <f>U29-U5-U36</f>
        <v>32589.85</v>
      </c>
      <c r="V40" s="97"/>
      <c r="W40" s="98">
        <f>W29-W5-W36</f>
        <v>45668.070000000007</v>
      </c>
      <c r="X40" s="97"/>
      <c r="Y40" s="98">
        <f>Y29-Y5-Y36</f>
        <v>49074.36</v>
      </c>
      <c r="Z40" s="97"/>
      <c r="AA40" s="98">
        <f>AA29-AA5-AA36</f>
        <v>450692.90000000008</v>
      </c>
    </row>
    <row r="41" spans="1:27"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1"/>
  <sheetViews>
    <sheetView workbookViewId="0">
      <pane xSplit="1" topLeftCell="N1" activePane="topRight" state="frozen"/>
      <selection pane="topRight"/>
    </sheetView>
  </sheetViews>
  <sheetFormatPr defaultRowHeight="12.75" x14ac:dyDescent="0.2"/>
  <cols>
    <col min="1" max="1" width="50.7109375" style="571" customWidth="1"/>
    <col min="2" max="2" width="9.7109375" style="578" customWidth="1"/>
    <col min="3" max="3" width="14.5703125" style="571" customWidth="1"/>
    <col min="4" max="4" width="9.7109375" style="578" customWidth="1"/>
    <col min="5" max="5" width="14.5703125" style="571" customWidth="1"/>
    <col min="6" max="6" width="9.7109375" style="578" customWidth="1"/>
    <col min="7" max="7" width="14.5703125" style="571" customWidth="1"/>
    <col min="8" max="8" width="9.7109375" style="578" customWidth="1"/>
    <col min="9" max="9" width="14.5703125" style="571" customWidth="1"/>
    <col min="10" max="10" width="9.7109375" style="578" customWidth="1"/>
    <col min="11" max="11" width="14.5703125" style="571" customWidth="1"/>
    <col min="12" max="12" width="9.7109375" style="578" customWidth="1"/>
    <col min="13" max="13" width="14.5703125" style="571" customWidth="1"/>
    <col min="14" max="14" width="9.7109375" style="578" customWidth="1"/>
    <col min="15" max="15" width="14.5703125" style="571" customWidth="1"/>
    <col min="16" max="16" width="9.7109375" style="578" customWidth="1"/>
    <col min="17" max="17" width="14.5703125" style="571" customWidth="1"/>
    <col min="18" max="18" width="9.7109375" style="578" customWidth="1"/>
    <col min="19" max="19" width="14.5703125" style="571" customWidth="1"/>
    <col min="20" max="20" width="9.7109375" style="578" customWidth="1"/>
    <col min="21" max="21" width="14.5703125" style="571" customWidth="1"/>
    <col min="22" max="22" width="9.7109375" style="578" customWidth="1"/>
    <col min="23" max="23" width="14.5703125" style="571" customWidth="1"/>
    <col min="24" max="24" width="9.7109375" style="578" customWidth="1"/>
    <col min="25" max="25" width="14.5703125" style="571" customWidth="1"/>
    <col min="26" max="26" width="9.7109375" style="578" customWidth="1"/>
    <col min="27" max="27" width="14.5703125" style="571" customWidth="1"/>
    <col min="28" max="29" width="9.140625" style="570"/>
    <col min="30" max="16384" width="9.140625" style="571"/>
  </cols>
  <sheetData>
    <row r="1" spans="1:31" ht="16.5" customHeight="1" x14ac:dyDescent="0.2">
      <c r="A1" s="567" t="s">
        <v>93</v>
      </c>
      <c r="B1" s="768" t="s">
        <v>0</v>
      </c>
      <c r="C1" s="768"/>
      <c r="D1" s="769" t="s">
        <v>1</v>
      </c>
      <c r="E1" s="769"/>
      <c r="F1" s="768" t="s">
        <v>2</v>
      </c>
      <c r="G1" s="768"/>
      <c r="H1" s="769" t="s">
        <v>3</v>
      </c>
      <c r="I1" s="769"/>
      <c r="J1" s="768" t="s">
        <v>4</v>
      </c>
      <c r="K1" s="768"/>
      <c r="L1" s="769" t="s">
        <v>16</v>
      </c>
      <c r="M1" s="769"/>
      <c r="N1" s="770" t="s">
        <v>6</v>
      </c>
      <c r="O1" s="770"/>
      <c r="P1" s="769" t="s">
        <v>7</v>
      </c>
      <c r="Q1" s="769"/>
      <c r="R1" s="768" t="s">
        <v>8</v>
      </c>
      <c r="S1" s="768"/>
      <c r="T1" s="771" t="s">
        <v>9</v>
      </c>
      <c r="U1" s="771"/>
      <c r="V1" s="768" t="s">
        <v>10</v>
      </c>
      <c r="W1" s="768"/>
      <c r="X1" s="769" t="s">
        <v>11</v>
      </c>
      <c r="Y1" s="769"/>
      <c r="Z1" s="568" t="s">
        <v>17</v>
      </c>
      <c r="AA1" s="569" t="s">
        <v>17</v>
      </c>
    </row>
    <row r="2" spans="1:31" ht="12.75" customHeight="1" x14ac:dyDescent="0.2">
      <c r="A2" s="572" t="s">
        <v>39</v>
      </c>
      <c r="B2" s="573" t="s">
        <v>13</v>
      </c>
      <c r="C2" s="574" t="s">
        <v>14</v>
      </c>
      <c r="D2" s="575" t="s">
        <v>13</v>
      </c>
      <c r="E2" s="576" t="s">
        <v>14</v>
      </c>
      <c r="F2" s="573" t="s">
        <v>13</v>
      </c>
      <c r="G2" s="574" t="s">
        <v>14</v>
      </c>
      <c r="H2" s="575" t="s">
        <v>13</v>
      </c>
      <c r="I2" s="576" t="s">
        <v>14</v>
      </c>
      <c r="J2" s="573" t="s">
        <v>13</v>
      </c>
      <c r="K2" s="574" t="s">
        <v>14</v>
      </c>
      <c r="L2" s="575" t="s">
        <v>13</v>
      </c>
      <c r="M2" s="576" t="s">
        <v>14</v>
      </c>
      <c r="N2" s="573" t="s">
        <v>13</v>
      </c>
      <c r="O2" s="577" t="s">
        <v>14</v>
      </c>
      <c r="P2" s="575" t="s">
        <v>13</v>
      </c>
      <c r="Q2" s="578" t="s">
        <v>14</v>
      </c>
      <c r="R2" s="573" t="s">
        <v>13</v>
      </c>
      <c r="S2" s="574" t="s">
        <v>14</v>
      </c>
      <c r="T2" s="575" t="s">
        <v>13</v>
      </c>
      <c r="U2" s="579" t="s">
        <v>14</v>
      </c>
      <c r="V2" s="573" t="s">
        <v>13</v>
      </c>
      <c r="W2" s="574" t="s">
        <v>14</v>
      </c>
      <c r="X2" s="575" t="s">
        <v>13</v>
      </c>
      <c r="Y2" s="576" t="s">
        <v>14</v>
      </c>
      <c r="Z2" s="580" t="s">
        <v>13</v>
      </c>
      <c r="AA2" s="581" t="s">
        <v>18</v>
      </c>
    </row>
    <row r="3" spans="1:31" s="596" customFormat="1" ht="12.75" customHeight="1" x14ac:dyDescent="0.2">
      <c r="A3" s="582" t="s">
        <v>40</v>
      </c>
      <c r="B3" s="583">
        <v>5231</v>
      </c>
      <c r="C3" s="584">
        <v>114079.58</v>
      </c>
      <c r="D3" s="585">
        <v>5085</v>
      </c>
      <c r="E3" s="586">
        <v>110773.51</v>
      </c>
      <c r="F3" s="587">
        <v>4620</v>
      </c>
      <c r="G3" s="588">
        <v>100763.18</v>
      </c>
      <c r="H3" s="585">
        <v>4770</v>
      </c>
      <c r="I3" s="586">
        <v>103796</v>
      </c>
      <c r="J3" s="583">
        <v>4589</v>
      </c>
      <c r="K3" s="588">
        <v>100474</v>
      </c>
      <c r="L3" s="589">
        <v>3822</v>
      </c>
      <c r="M3" s="590">
        <v>83336.78</v>
      </c>
      <c r="N3" s="583">
        <v>5065</v>
      </c>
      <c r="O3" s="584">
        <v>110726</v>
      </c>
      <c r="P3" s="589">
        <v>4637</v>
      </c>
      <c r="Q3" s="591">
        <v>98871.44</v>
      </c>
      <c r="R3" s="583">
        <v>4936</v>
      </c>
      <c r="S3" s="584">
        <v>107360</v>
      </c>
      <c r="T3" s="589">
        <v>4961</v>
      </c>
      <c r="U3" s="591">
        <v>106678</v>
      </c>
      <c r="V3" s="583">
        <v>4783</v>
      </c>
      <c r="W3" s="584">
        <v>104522</v>
      </c>
      <c r="X3" s="589">
        <v>4451</v>
      </c>
      <c r="Y3" s="592">
        <v>96954</v>
      </c>
      <c r="Z3" s="593">
        <f>B3+D3+F3+H3+J3+L3+N3+P3+R3+T3+V3+X3</f>
        <v>56950</v>
      </c>
      <c r="AA3" s="594">
        <f>C3+E3+G3+I3+K3+M3+O3+Q3+S3+U3+W3+Y3</f>
        <v>1238334.49</v>
      </c>
      <c r="AB3" s="595"/>
      <c r="AC3" s="595"/>
    </row>
    <row r="4" spans="1:31" s="596" customFormat="1" ht="12.75" customHeight="1" x14ac:dyDescent="0.2">
      <c r="A4" s="597" t="s">
        <v>41</v>
      </c>
      <c r="B4" s="583"/>
      <c r="C4" s="598">
        <v>5184.75</v>
      </c>
      <c r="D4" s="585"/>
      <c r="E4" s="599">
        <v>5035.25</v>
      </c>
      <c r="F4" s="587"/>
      <c r="G4" s="598">
        <v>4580</v>
      </c>
      <c r="H4" s="585"/>
      <c r="I4" s="599">
        <v>4672</v>
      </c>
      <c r="J4" s="587"/>
      <c r="K4" s="598">
        <v>4567</v>
      </c>
      <c r="L4" s="585"/>
      <c r="M4" s="600">
        <v>3787.75</v>
      </c>
      <c r="N4" s="583"/>
      <c r="O4" s="601">
        <v>10077</v>
      </c>
      <c r="P4" s="585"/>
      <c r="Q4" s="602">
        <v>9000</v>
      </c>
      <c r="R4" s="587"/>
      <c r="S4" s="601">
        <v>9772</v>
      </c>
      <c r="T4" s="585"/>
      <c r="U4" s="602">
        <v>9702</v>
      </c>
      <c r="V4" s="587"/>
      <c r="W4" s="601">
        <v>9509</v>
      </c>
      <c r="X4" s="585"/>
      <c r="Y4" s="599">
        <v>8815</v>
      </c>
      <c r="Z4" s="603"/>
      <c r="AA4" s="604">
        <f>SUM(C4:Y4)</f>
        <v>84701.75</v>
      </c>
      <c r="AB4" s="595"/>
      <c r="AC4" s="595"/>
    </row>
    <row r="5" spans="1:31" s="596" customFormat="1" ht="12.75" customHeight="1" x14ac:dyDescent="0.2">
      <c r="A5" s="572" t="s">
        <v>15</v>
      </c>
      <c r="B5" s="605"/>
      <c r="C5" s="606">
        <f>SUM(C3:C4)</f>
        <v>119264.33</v>
      </c>
      <c r="D5" s="607"/>
      <c r="E5" s="608">
        <f>SUM(E3:E4)</f>
        <v>115808.76</v>
      </c>
      <c r="F5" s="605"/>
      <c r="G5" s="606">
        <f>SUM(G3:G4)</f>
        <v>105343.18</v>
      </c>
      <c r="H5" s="607"/>
      <c r="I5" s="608">
        <f>SUM(I3:I4)</f>
        <v>108468</v>
      </c>
      <c r="J5" s="605"/>
      <c r="K5" s="606">
        <f>SUM(K3:K4)</f>
        <v>105041</v>
      </c>
      <c r="L5" s="607"/>
      <c r="M5" s="608">
        <f>SUM(M3:M4)</f>
        <v>87124.53</v>
      </c>
      <c r="N5" s="605"/>
      <c r="O5" s="606">
        <f>SUM(O3:O4)</f>
        <v>120803</v>
      </c>
      <c r="P5" s="607"/>
      <c r="Q5" s="608">
        <f>SUM(Q3:Q4)</f>
        <v>107871.44</v>
      </c>
      <c r="R5" s="605"/>
      <c r="S5" s="606">
        <f>SUM(S3:S4)</f>
        <v>117132</v>
      </c>
      <c r="T5" s="607"/>
      <c r="U5" s="608">
        <f>SUM(U3:U4)</f>
        <v>116380</v>
      </c>
      <c r="V5" s="605"/>
      <c r="W5" s="606">
        <f>SUM(W3:W4)</f>
        <v>114031</v>
      </c>
      <c r="X5" s="607"/>
      <c r="Y5" s="608">
        <f>SUM(Y3:Y4)</f>
        <v>105769</v>
      </c>
      <c r="Z5" s="609"/>
      <c r="AA5" s="610">
        <f>SUM(AA3:AA4)</f>
        <v>1323036.24</v>
      </c>
      <c r="AB5" s="595"/>
      <c r="AC5" s="595"/>
    </row>
    <row r="6" spans="1:31" s="596" customFormat="1" ht="12.75" customHeight="1" x14ac:dyDescent="0.2">
      <c r="A6" s="597"/>
      <c r="B6" s="583"/>
      <c r="C6" s="611"/>
      <c r="D6" s="585"/>
      <c r="E6" s="612"/>
      <c r="F6" s="587"/>
      <c r="G6" s="611"/>
      <c r="H6" s="585"/>
      <c r="I6" s="612"/>
      <c r="J6" s="587"/>
      <c r="K6" s="611"/>
      <c r="L6" s="585"/>
      <c r="M6" s="612"/>
      <c r="N6" s="587"/>
      <c r="O6" s="611"/>
      <c r="P6" s="585"/>
      <c r="Q6" s="612"/>
      <c r="R6" s="587"/>
      <c r="S6" s="611"/>
      <c r="T6" s="585"/>
      <c r="U6" s="612"/>
      <c r="V6" s="587"/>
      <c r="W6" s="611"/>
      <c r="X6" s="585"/>
      <c r="Y6" s="612"/>
      <c r="Z6" s="603"/>
      <c r="AA6" s="613"/>
      <c r="AB6" s="595"/>
      <c r="AC6" s="595"/>
    </row>
    <row r="7" spans="1:31" s="620" customFormat="1" ht="12.75" customHeight="1" x14ac:dyDescent="0.2">
      <c r="A7" s="614" t="s">
        <v>75</v>
      </c>
      <c r="B7" s="583"/>
      <c r="C7" s="615">
        <v>2551327.91</v>
      </c>
      <c r="D7" s="589"/>
      <c r="E7" s="616">
        <v>2502570.86</v>
      </c>
      <c r="F7" s="583"/>
      <c r="G7" s="615">
        <v>2284141.66</v>
      </c>
      <c r="H7" s="589"/>
      <c r="I7" s="616">
        <v>2365089.29</v>
      </c>
      <c r="J7" s="583"/>
      <c r="K7" s="615">
        <v>2322847.19</v>
      </c>
      <c r="L7" s="589"/>
      <c r="M7" s="616">
        <v>1999044.23</v>
      </c>
      <c r="N7" s="583"/>
      <c r="O7" s="617">
        <v>2553748.85</v>
      </c>
      <c r="P7" s="589"/>
      <c r="Q7" s="616">
        <v>2072673.77</v>
      </c>
      <c r="R7" s="583"/>
      <c r="S7" s="615">
        <v>2581731.87</v>
      </c>
      <c r="T7" s="589"/>
      <c r="U7" s="616">
        <v>2474542.86</v>
      </c>
      <c r="V7" s="583"/>
      <c r="W7" s="615">
        <v>1926775.11</v>
      </c>
      <c r="X7" s="589"/>
      <c r="Y7" s="616">
        <v>2353934.16</v>
      </c>
      <c r="Z7" s="593"/>
      <c r="AA7" s="618">
        <f>SUM(C7,E7,G7,I7,K7,M7,O7,Q7,S7,U7,W7,Y7)</f>
        <v>27988427.759999998</v>
      </c>
      <c r="AB7" s="619"/>
      <c r="AC7" s="619"/>
      <c r="AD7" s="614"/>
    </row>
    <row r="8" spans="1:31" s="596" customFormat="1" ht="12.75" customHeight="1" x14ac:dyDescent="0.2">
      <c r="A8" s="621"/>
      <c r="B8" s="583"/>
      <c r="C8" s="622"/>
      <c r="D8" s="589"/>
      <c r="E8" s="623"/>
      <c r="F8" s="583"/>
      <c r="G8" s="622"/>
      <c r="H8" s="589"/>
      <c r="I8" s="623"/>
      <c r="J8" s="583"/>
      <c r="K8" s="622"/>
      <c r="L8" s="589"/>
      <c r="M8" s="623"/>
      <c r="N8" s="583"/>
      <c r="O8" s="624"/>
      <c r="P8" s="589"/>
      <c r="Q8" s="623"/>
      <c r="R8" s="583"/>
      <c r="S8" s="622"/>
      <c r="T8" s="589"/>
      <c r="U8" s="623"/>
      <c r="V8" s="583"/>
      <c r="W8" s="622"/>
      <c r="X8" s="589"/>
      <c r="Y8" s="623"/>
      <c r="Z8" s="593"/>
      <c r="AA8" s="613"/>
      <c r="AB8" s="595"/>
      <c r="AC8" s="595"/>
      <c r="AD8" s="625"/>
    </row>
    <row r="9" spans="1:31" s="629" customFormat="1" ht="12.75" customHeight="1" x14ac:dyDescent="0.2">
      <c r="A9" s="572" t="s">
        <v>24</v>
      </c>
      <c r="B9" s="626"/>
      <c r="C9" s="627"/>
      <c r="D9" s="628"/>
      <c r="F9" s="630"/>
      <c r="G9" s="631"/>
      <c r="H9" s="628"/>
      <c r="J9" s="626"/>
      <c r="K9" s="631"/>
      <c r="L9" s="628"/>
      <c r="N9" s="626"/>
      <c r="O9" s="631"/>
      <c r="P9" s="628"/>
      <c r="R9" s="626"/>
      <c r="S9" s="631"/>
      <c r="T9" s="628"/>
      <c r="U9" s="632"/>
      <c r="V9" s="626"/>
      <c r="W9" s="631"/>
      <c r="X9" s="628"/>
      <c r="Z9" s="633"/>
      <c r="AA9" s="634"/>
      <c r="AB9" s="635"/>
      <c r="AC9" s="635"/>
    </row>
    <row r="10" spans="1:31" s="628" customFormat="1" ht="12.75" customHeight="1" x14ac:dyDescent="0.2">
      <c r="A10" s="636" t="s">
        <v>26</v>
      </c>
      <c r="B10" s="626">
        <v>2015</v>
      </c>
      <c r="C10" s="584">
        <v>92678.94</v>
      </c>
      <c r="D10" s="628">
        <v>1751</v>
      </c>
      <c r="E10" s="591">
        <v>85351.72</v>
      </c>
      <c r="F10" s="626">
        <v>1699</v>
      </c>
      <c r="G10" s="584">
        <v>88585.69</v>
      </c>
      <c r="H10" s="628">
        <v>1670</v>
      </c>
      <c r="I10" s="591">
        <v>89636.78</v>
      </c>
      <c r="J10" s="626">
        <v>1620</v>
      </c>
      <c r="K10" s="584">
        <v>73783.63</v>
      </c>
      <c r="L10" s="637">
        <v>1443</v>
      </c>
      <c r="M10" s="638">
        <v>59806.13</v>
      </c>
      <c r="N10" s="626">
        <v>1659</v>
      </c>
      <c r="O10" s="584">
        <v>70010.179999999993</v>
      </c>
      <c r="P10" s="628">
        <v>1601</v>
      </c>
      <c r="Q10" s="591">
        <v>78538.929999999993</v>
      </c>
      <c r="R10" s="626">
        <v>1737</v>
      </c>
      <c r="S10" s="584">
        <v>94791.51</v>
      </c>
      <c r="T10" s="628">
        <v>1670</v>
      </c>
      <c r="U10" s="591">
        <v>84599.69</v>
      </c>
      <c r="V10" s="626">
        <v>1744</v>
      </c>
      <c r="W10" s="584">
        <v>92006.35</v>
      </c>
      <c r="X10" s="628">
        <v>1714</v>
      </c>
      <c r="Y10" s="591">
        <v>93564.4</v>
      </c>
      <c r="Z10" s="633">
        <f>SUM(B10+D10+F10+H10+J10+L10+N10+P10+R10+T10+V10+X10)</f>
        <v>20323</v>
      </c>
      <c r="AA10" s="639">
        <f>SUM(C10,E10,G10,I10,K10,M10,O10,Q10,S10,U10,W10,Y10)</f>
        <v>1003353.95</v>
      </c>
      <c r="AB10" s="640"/>
      <c r="AC10" s="641"/>
      <c r="AD10" s="642"/>
      <c r="AE10" s="642"/>
    </row>
    <row r="11" spans="1:31" s="628" customFormat="1" ht="12.75" customHeight="1" x14ac:dyDescent="0.2">
      <c r="A11" s="636" t="s">
        <v>102</v>
      </c>
      <c r="B11" s="626">
        <v>10</v>
      </c>
      <c r="C11" s="584">
        <v>439.1</v>
      </c>
      <c r="D11" s="628">
        <v>2</v>
      </c>
      <c r="E11" s="591">
        <v>158.93</v>
      </c>
      <c r="F11" s="626">
        <v>7</v>
      </c>
      <c r="G11" s="584">
        <v>353.09</v>
      </c>
      <c r="H11" s="628">
        <v>3</v>
      </c>
      <c r="I11" s="638">
        <v>53.24</v>
      </c>
      <c r="J11" s="626">
        <v>14</v>
      </c>
      <c r="K11" s="584">
        <v>235.4</v>
      </c>
      <c r="L11" s="628">
        <v>5</v>
      </c>
      <c r="M11" s="591">
        <v>286.13</v>
      </c>
      <c r="N11" s="626">
        <v>8</v>
      </c>
      <c r="O11" s="584">
        <v>445.21</v>
      </c>
      <c r="P11" s="628">
        <v>5</v>
      </c>
      <c r="Q11" s="591">
        <v>181.87</v>
      </c>
      <c r="R11" s="626">
        <v>17</v>
      </c>
      <c r="S11" s="584">
        <v>1384.17</v>
      </c>
      <c r="T11" s="628">
        <v>7</v>
      </c>
      <c r="U11" s="591">
        <v>275.54000000000002</v>
      </c>
      <c r="V11" s="626">
        <v>18</v>
      </c>
      <c r="W11" s="584">
        <v>985.65</v>
      </c>
      <c r="X11" s="628">
        <v>26</v>
      </c>
      <c r="Y11" s="591">
        <v>1871.02</v>
      </c>
      <c r="Z11" s="633">
        <f>SUM(B11+D11+F11+H11+J11+L11+N11+P11+R11+T11+V11+X11)</f>
        <v>122</v>
      </c>
      <c r="AA11" s="639">
        <f>SUM(C11,E11,G11,I11,K11,M11,O11,Q11,S11,U11,W11,Y11)</f>
        <v>6669.35</v>
      </c>
      <c r="AB11" s="643"/>
      <c r="AC11" s="641"/>
    </row>
    <row r="12" spans="1:31" s="628" customFormat="1" ht="12.75" customHeight="1" x14ac:dyDescent="0.2">
      <c r="A12" s="597" t="s">
        <v>95</v>
      </c>
      <c r="B12" s="626">
        <v>859</v>
      </c>
      <c r="C12" s="584">
        <v>42053.71</v>
      </c>
      <c r="D12" s="628">
        <v>755</v>
      </c>
      <c r="E12" s="591">
        <v>48945.64</v>
      </c>
      <c r="F12" s="626">
        <v>749</v>
      </c>
      <c r="G12" s="584">
        <v>55785.94</v>
      </c>
      <c r="H12" s="628">
        <v>494</v>
      </c>
      <c r="I12" s="591">
        <v>32699.21</v>
      </c>
      <c r="J12" s="626">
        <v>505</v>
      </c>
      <c r="K12" s="584">
        <v>28759.75</v>
      </c>
      <c r="L12" s="628">
        <v>483</v>
      </c>
      <c r="M12" s="591">
        <v>29218.880000000001</v>
      </c>
      <c r="N12" s="626">
        <v>545</v>
      </c>
      <c r="O12" s="584">
        <v>32649.45</v>
      </c>
      <c r="P12" s="628">
        <v>502</v>
      </c>
      <c r="Q12" s="591">
        <v>33058.65</v>
      </c>
      <c r="R12" s="626">
        <v>663</v>
      </c>
      <c r="S12" s="584">
        <v>44499.42</v>
      </c>
      <c r="T12" s="628">
        <v>648</v>
      </c>
      <c r="U12" s="591">
        <v>55545.22</v>
      </c>
      <c r="V12" s="626">
        <v>711</v>
      </c>
      <c r="W12" s="584">
        <v>58375.76</v>
      </c>
      <c r="X12" s="628">
        <v>1176</v>
      </c>
      <c r="Y12" s="591">
        <v>53743.69</v>
      </c>
      <c r="Z12" s="633">
        <f>SUM(B12+D12+F12+H12+J12+L12+N12+P12+R12+T12+V12+X12)</f>
        <v>8090</v>
      </c>
      <c r="AA12" s="639">
        <f>SUM(C12,E12,G12,I12,K12,M12,O12,Q12,S12,U12,W12,Y12)</f>
        <v>515335.32</v>
      </c>
      <c r="AB12" s="643"/>
      <c r="AC12" s="641"/>
    </row>
    <row r="13" spans="1:31" s="596" customFormat="1" ht="12.75" customHeight="1" x14ac:dyDescent="0.2">
      <c r="A13" s="597" t="s">
        <v>96</v>
      </c>
      <c r="B13" s="583">
        <v>1192</v>
      </c>
      <c r="C13" s="584">
        <v>7475</v>
      </c>
      <c r="D13" s="589">
        <v>1320</v>
      </c>
      <c r="E13" s="591">
        <v>10740.01</v>
      </c>
      <c r="F13" s="583">
        <v>1085</v>
      </c>
      <c r="G13" s="584">
        <v>14937</v>
      </c>
      <c r="H13" s="589">
        <v>1103</v>
      </c>
      <c r="I13" s="591">
        <v>15146.17</v>
      </c>
      <c r="J13" s="583">
        <v>1362</v>
      </c>
      <c r="K13" s="584">
        <v>20029.05</v>
      </c>
      <c r="L13" s="589">
        <v>835</v>
      </c>
      <c r="M13" s="591">
        <v>13707.12</v>
      </c>
      <c r="N13" s="583">
        <v>1583</v>
      </c>
      <c r="O13" s="584">
        <v>21230.82</v>
      </c>
      <c r="P13" s="589">
        <v>848</v>
      </c>
      <c r="Q13" s="591">
        <v>20201.439999999999</v>
      </c>
      <c r="R13" s="583">
        <v>1481</v>
      </c>
      <c r="S13" s="584">
        <v>20409.43</v>
      </c>
      <c r="T13" s="589">
        <v>1510</v>
      </c>
      <c r="U13" s="591">
        <v>26248.35</v>
      </c>
      <c r="V13" s="583">
        <v>148</v>
      </c>
      <c r="W13" s="584">
        <v>27286.02</v>
      </c>
      <c r="X13" s="589">
        <v>1214</v>
      </c>
      <c r="Y13" s="591">
        <v>28084.11</v>
      </c>
      <c r="Z13" s="633">
        <f>SUM(B13+D13+F13+H13+J13+L13+N13+P13+R13+T13+V13+X13)</f>
        <v>13681</v>
      </c>
      <c r="AA13" s="639">
        <f>SUM(C13,E13,G13,I13,K13,M13,O13,Q13,S13,U13,W13,Y13)</f>
        <v>225494.51999999996</v>
      </c>
      <c r="AB13" s="643"/>
      <c r="AC13" s="641"/>
      <c r="AD13" s="625"/>
    </row>
    <row r="14" spans="1:31" s="596" customFormat="1" ht="12.75" customHeight="1" x14ac:dyDescent="0.2">
      <c r="A14" s="644" t="s">
        <v>20</v>
      </c>
      <c r="B14" s="645">
        <f>SUM(B10:B13)</f>
        <v>4076</v>
      </c>
      <c r="C14" s="646">
        <f>SUM(C10:C13)</f>
        <v>142646.75</v>
      </c>
      <c r="D14" s="647">
        <f>SUM(D10:D13)</f>
        <v>3828</v>
      </c>
      <c r="E14" s="648">
        <f>SUM(E10:E13)</f>
        <v>145196.29999999999</v>
      </c>
      <c r="F14" s="645">
        <f>SUM(F10:F13)</f>
        <v>3540</v>
      </c>
      <c r="G14" s="646">
        <f t="shared" ref="G14:Y14" si="0">SUM(G10:G13)</f>
        <v>159661.72</v>
      </c>
      <c r="H14" s="649">
        <f>SUM(H10:H13)</f>
        <v>3270</v>
      </c>
      <c r="I14" s="648">
        <f t="shared" si="0"/>
        <v>137535.40000000002</v>
      </c>
      <c r="J14" s="645">
        <f>SUM(J10:J13)</f>
        <v>3501</v>
      </c>
      <c r="K14" s="646">
        <f t="shared" si="0"/>
        <v>122807.83</v>
      </c>
      <c r="L14" s="649">
        <f>SUM(L10:L13)</f>
        <v>2766</v>
      </c>
      <c r="M14" s="648">
        <f t="shared" si="0"/>
        <v>103018.26</v>
      </c>
      <c r="N14" s="645">
        <f>SUM(N10:N13)</f>
        <v>3795</v>
      </c>
      <c r="O14" s="646">
        <f t="shared" si="0"/>
        <v>124335.66</v>
      </c>
      <c r="P14" s="649">
        <f>SUM(P10:P13)</f>
        <v>2956</v>
      </c>
      <c r="Q14" s="648">
        <f t="shared" si="0"/>
        <v>131980.88999999998</v>
      </c>
      <c r="R14" s="645">
        <f>SUM(R10:R13)</f>
        <v>3898</v>
      </c>
      <c r="S14" s="646">
        <f t="shared" si="0"/>
        <v>161084.52999999997</v>
      </c>
      <c r="T14" s="649">
        <f>SUM(T10:T13)</f>
        <v>3835</v>
      </c>
      <c r="U14" s="648">
        <f t="shared" si="0"/>
        <v>166668.80000000002</v>
      </c>
      <c r="V14" s="645">
        <f>SUM(V10:V13)</f>
        <v>2621</v>
      </c>
      <c r="W14" s="646">
        <f t="shared" si="0"/>
        <v>178653.78</v>
      </c>
      <c r="X14" s="649">
        <f>SUM(X10:X13)</f>
        <v>4130</v>
      </c>
      <c r="Y14" s="648">
        <f t="shared" si="0"/>
        <v>177263.21999999997</v>
      </c>
      <c r="Z14" s="650">
        <f>B14+D14+F14+H14+J14+L14+N14+P14+R14+T14+V14+X14</f>
        <v>42216</v>
      </c>
      <c r="AA14" s="651">
        <f>SUM(C14,E14,G14,I14,K14,M14,O14,Q14,S14,U14,W14,Y14)</f>
        <v>1750853.1400000001</v>
      </c>
      <c r="AB14" s="652"/>
      <c r="AC14" s="595"/>
      <c r="AD14" s="653"/>
    </row>
    <row r="15" spans="1:31" s="662" customFormat="1" ht="12.75" customHeight="1" x14ac:dyDescent="0.2">
      <c r="A15" s="654"/>
      <c r="B15" s="583"/>
      <c r="C15" s="655"/>
      <c r="D15" s="589"/>
      <c r="E15" s="656"/>
      <c r="F15" s="583"/>
      <c r="G15" s="655"/>
      <c r="H15" s="589"/>
      <c r="I15" s="657"/>
      <c r="J15" s="583"/>
      <c r="K15" s="655"/>
      <c r="L15" s="589"/>
      <c r="M15" s="657"/>
      <c r="N15" s="583"/>
      <c r="O15" s="655"/>
      <c r="P15" s="589"/>
      <c r="Q15" s="657"/>
      <c r="R15" s="583"/>
      <c r="S15" s="655"/>
      <c r="T15" s="589"/>
      <c r="U15" s="657"/>
      <c r="V15" s="583"/>
      <c r="W15" s="655"/>
      <c r="X15" s="589"/>
      <c r="Y15" s="656"/>
      <c r="Z15" s="658"/>
      <c r="AA15" s="659"/>
      <c r="AB15" s="619"/>
      <c r="AC15" s="660"/>
      <c r="AD15" s="661"/>
    </row>
    <row r="16" spans="1:31" s="669" customFormat="1" ht="12.75" customHeight="1" x14ac:dyDescent="0.2">
      <c r="A16" s="572" t="s">
        <v>25</v>
      </c>
      <c r="B16" s="663"/>
      <c r="C16" s="664"/>
      <c r="D16" s="597"/>
      <c r="E16" s="665"/>
      <c r="F16" s="663"/>
      <c r="G16" s="664"/>
      <c r="H16" s="597"/>
      <c r="I16" s="665"/>
      <c r="J16" s="663"/>
      <c r="K16" s="664"/>
      <c r="L16" s="597"/>
      <c r="M16" s="665"/>
      <c r="N16" s="663"/>
      <c r="O16" s="664"/>
      <c r="P16" s="597"/>
      <c r="Q16" s="665"/>
      <c r="R16" s="663"/>
      <c r="S16" s="664"/>
      <c r="T16" s="597"/>
      <c r="U16" s="665"/>
      <c r="V16" s="663"/>
      <c r="W16" s="664"/>
      <c r="X16" s="597"/>
      <c r="Y16" s="665"/>
      <c r="Z16" s="666"/>
      <c r="AA16" s="667"/>
      <c r="AB16" s="668"/>
      <c r="AC16" s="668"/>
    </row>
    <row r="17" spans="1:30" s="669" customFormat="1" ht="12.75" customHeight="1" x14ac:dyDescent="0.2">
      <c r="A17" s="597" t="s">
        <v>52</v>
      </c>
      <c r="B17" s="605"/>
      <c r="C17" s="670"/>
      <c r="D17" s="607"/>
      <c r="E17" s="671"/>
      <c r="F17" s="605"/>
      <c r="G17" s="670"/>
      <c r="H17" s="607"/>
      <c r="I17" s="671"/>
      <c r="J17" s="605"/>
      <c r="K17" s="670"/>
      <c r="L17" s="607"/>
      <c r="M17" s="671"/>
      <c r="N17" s="605"/>
      <c r="O17" s="670"/>
      <c r="P17" s="607"/>
      <c r="Q17" s="671"/>
      <c r="R17" s="605"/>
      <c r="S17" s="670"/>
      <c r="T17" s="607"/>
      <c r="U17" s="671"/>
      <c r="V17" s="605"/>
      <c r="W17" s="670"/>
      <c r="X17" s="607"/>
      <c r="Y17" s="671"/>
      <c r="Z17" s="609"/>
      <c r="AA17" s="672"/>
      <c r="AB17" s="668"/>
      <c r="AC17" s="668"/>
    </row>
    <row r="18" spans="1:30" s="669" customFormat="1" ht="12.75" customHeight="1" x14ac:dyDescent="0.2">
      <c r="A18" s="597" t="s">
        <v>22</v>
      </c>
      <c r="B18" s="605"/>
      <c r="C18" s="670"/>
      <c r="D18" s="607"/>
      <c r="E18" s="671"/>
      <c r="F18" s="605"/>
      <c r="G18" s="670"/>
      <c r="H18" s="607"/>
      <c r="I18" s="671"/>
      <c r="J18" s="605"/>
      <c r="K18" s="670"/>
      <c r="L18" s="607"/>
      <c r="M18" s="671"/>
      <c r="N18" s="605"/>
      <c r="O18" s="670"/>
      <c r="P18" s="607"/>
      <c r="Q18" s="671"/>
      <c r="R18" s="605"/>
      <c r="S18" s="670"/>
      <c r="T18" s="607"/>
      <c r="U18" s="671"/>
      <c r="V18" s="605"/>
      <c r="W18" s="670"/>
      <c r="X18" s="607"/>
      <c r="Y18" s="671"/>
      <c r="Z18" s="609"/>
      <c r="AA18" s="672"/>
      <c r="AB18" s="668"/>
      <c r="AC18" s="668"/>
    </row>
    <row r="19" spans="1:30" s="669" customFormat="1" ht="12.75" customHeight="1" x14ac:dyDescent="0.2">
      <c r="A19" s="597" t="s">
        <v>56</v>
      </c>
      <c r="B19" s="605">
        <v>111</v>
      </c>
      <c r="C19" s="670">
        <v>41794.639999999999</v>
      </c>
      <c r="D19" s="607">
        <v>147</v>
      </c>
      <c r="E19" s="671">
        <v>49834.67</v>
      </c>
      <c r="F19" s="605">
        <v>115</v>
      </c>
      <c r="G19" s="670">
        <v>44533.25</v>
      </c>
      <c r="H19" s="607">
        <v>152</v>
      </c>
      <c r="I19" s="671">
        <v>59163.87</v>
      </c>
      <c r="J19" s="605">
        <v>161</v>
      </c>
      <c r="K19" s="670">
        <v>56132.77</v>
      </c>
      <c r="L19" s="607">
        <v>139</v>
      </c>
      <c r="M19" s="671">
        <v>55957</v>
      </c>
      <c r="N19" s="605">
        <v>176</v>
      </c>
      <c r="O19" s="670">
        <v>66842.58</v>
      </c>
      <c r="P19" s="607">
        <v>133</v>
      </c>
      <c r="Q19" s="671">
        <v>54359.62</v>
      </c>
      <c r="R19" s="605">
        <v>120</v>
      </c>
      <c r="S19" s="670">
        <v>49259.65</v>
      </c>
      <c r="T19" s="607">
        <v>112</v>
      </c>
      <c r="U19" s="671">
        <v>43108</v>
      </c>
      <c r="V19" s="605">
        <v>100</v>
      </c>
      <c r="W19" s="670">
        <v>41331.599999999999</v>
      </c>
      <c r="X19" s="607">
        <v>88</v>
      </c>
      <c r="Y19" s="671">
        <v>35758.57</v>
      </c>
      <c r="Z19" s="633">
        <f>SUM(B19+D19+F19+H19+J19+L19+N19+P19+R19+T19+V19+X19)</f>
        <v>1554</v>
      </c>
      <c r="AA19" s="639">
        <f>SUM(C19,E19,G19,I19,K19,M19,O19,Q19,S19,U19,W19,Y19)</f>
        <v>598076.22</v>
      </c>
      <c r="AB19" s="668"/>
      <c r="AC19" s="668"/>
    </row>
    <row r="20" spans="1:30" s="669" customFormat="1" ht="12.75" customHeight="1" x14ac:dyDescent="0.2">
      <c r="A20" s="597" t="s">
        <v>23</v>
      </c>
      <c r="B20" s="605">
        <v>2</v>
      </c>
      <c r="C20" s="670">
        <v>589.07000000000005</v>
      </c>
      <c r="D20" s="607">
        <v>127</v>
      </c>
      <c r="E20" s="671">
        <v>28864.57</v>
      </c>
      <c r="F20" s="605">
        <v>3</v>
      </c>
      <c r="G20" s="670">
        <v>981.4</v>
      </c>
      <c r="H20" s="607">
        <v>228</v>
      </c>
      <c r="I20" s="671">
        <v>50047.98</v>
      </c>
      <c r="J20" s="605">
        <v>94</v>
      </c>
      <c r="K20" s="670">
        <v>22734.52</v>
      </c>
      <c r="L20" s="607">
        <v>60</v>
      </c>
      <c r="M20" s="671">
        <v>14526.98</v>
      </c>
      <c r="N20" s="605">
        <v>142</v>
      </c>
      <c r="O20" s="670">
        <v>30230.83</v>
      </c>
      <c r="P20" s="607">
        <v>44</v>
      </c>
      <c r="Q20" s="671">
        <v>12852.79</v>
      </c>
      <c r="R20" s="605">
        <v>96</v>
      </c>
      <c r="S20" s="670">
        <v>15577.84</v>
      </c>
      <c r="T20" s="607">
        <v>74</v>
      </c>
      <c r="U20" s="671">
        <v>19032.68</v>
      </c>
      <c r="V20" s="605">
        <v>92</v>
      </c>
      <c r="W20" s="670">
        <v>19455.14</v>
      </c>
      <c r="X20" s="607">
        <v>56</v>
      </c>
      <c r="Y20" s="671">
        <v>13840.54</v>
      </c>
      <c r="Z20" s="633">
        <f>SUM(B20+D20+F20+H20+J20+L20+N20+P20+R20+T20+V20+X20)</f>
        <v>1018</v>
      </c>
      <c r="AA20" s="639">
        <f>SUM(C20,E20,G20,I20,K20,M20,O20,Q20,S20,U20,W20,Y20)</f>
        <v>228734.34</v>
      </c>
      <c r="AB20" s="668"/>
      <c r="AC20" s="668"/>
    </row>
    <row r="21" spans="1:30" s="669" customFormat="1" ht="12.75" customHeight="1" x14ac:dyDescent="0.2">
      <c r="A21" s="597" t="s">
        <v>58</v>
      </c>
      <c r="B21" s="605">
        <v>1</v>
      </c>
      <c r="C21" s="670">
        <v>928.13</v>
      </c>
      <c r="D21" s="607">
        <v>1</v>
      </c>
      <c r="E21" s="671">
        <v>1500</v>
      </c>
      <c r="F21" s="605"/>
      <c r="G21" s="670"/>
      <c r="H21" s="607"/>
      <c r="I21" s="671"/>
      <c r="J21" s="605">
        <v>1</v>
      </c>
      <c r="K21" s="670">
        <v>928.13</v>
      </c>
      <c r="L21" s="607">
        <v>50</v>
      </c>
      <c r="M21" s="671">
        <v>17577.259999999998</v>
      </c>
      <c r="N21" s="605">
        <v>31</v>
      </c>
      <c r="O21" s="670">
        <v>31179.7</v>
      </c>
      <c r="P21" s="607">
        <v>65</v>
      </c>
      <c r="Q21" s="671">
        <v>24922.54</v>
      </c>
      <c r="R21" s="605">
        <v>98</v>
      </c>
      <c r="S21" s="670">
        <v>32003.08</v>
      </c>
      <c r="T21" s="607">
        <v>56</v>
      </c>
      <c r="U21" s="671">
        <v>16261.48</v>
      </c>
      <c r="V21" s="605">
        <v>30</v>
      </c>
      <c r="W21" s="670">
        <v>5891.32</v>
      </c>
      <c r="X21" s="607">
        <v>22</v>
      </c>
      <c r="Y21" s="671">
        <v>4191.0200000000004</v>
      </c>
      <c r="Z21" s="633">
        <f>SUM(B21+D21+F21+H21+J21+L21+N21+P21+R21+T21+V21+X21)</f>
        <v>355</v>
      </c>
      <c r="AA21" s="639">
        <f>SUM(C21,E21,G21,I21,K21,M21,O21,Q21,S21,U21,W21,Y21)</f>
        <v>135382.66</v>
      </c>
      <c r="AB21" s="668"/>
      <c r="AC21" s="668"/>
    </row>
    <row r="22" spans="1:30" s="669" customFormat="1" x14ac:dyDescent="0.2">
      <c r="A22" s="572" t="s">
        <v>21</v>
      </c>
      <c r="B22" s="645">
        <f>SUM(B18:B21)</f>
        <v>114</v>
      </c>
      <c r="C22" s="646">
        <f>SUM(C18:C21)</f>
        <v>43311.839999999997</v>
      </c>
      <c r="D22" s="647">
        <f>SUM(D18:D21)</f>
        <v>275</v>
      </c>
      <c r="E22" s="648">
        <f>SUM(E18:E21)</f>
        <v>80199.239999999991</v>
      </c>
      <c r="F22" s="645">
        <f>SUM(F18:F21)</f>
        <v>118</v>
      </c>
      <c r="G22" s="646">
        <f t="shared" ref="G22:Y22" si="1">SUM(G18:G21)</f>
        <v>45514.65</v>
      </c>
      <c r="H22" s="649">
        <f>SUM(H18:H21)</f>
        <v>380</v>
      </c>
      <c r="I22" s="648">
        <f t="shared" si="1"/>
        <v>109211.85</v>
      </c>
      <c r="J22" s="645">
        <f>SUM(J18:J21)</f>
        <v>256</v>
      </c>
      <c r="K22" s="646">
        <f t="shared" si="1"/>
        <v>79795.42</v>
      </c>
      <c r="L22" s="649">
        <f>SUM(L18:L21)</f>
        <v>249</v>
      </c>
      <c r="M22" s="648">
        <f t="shared" si="1"/>
        <v>88061.239999999991</v>
      </c>
      <c r="N22" s="645">
        <f>SUM(N18:N21)</f>
        <v>349</v>
      </c>
      <c r="O22" s="646">
        <f t="shared" si="1"/>
        <v>128253.11</v>
      </c>
      <c r="P22" s="649">
        <f>SUM(P18:P21)</f>
        <v>242</v>
      </c>
      <c r="Q22" s="673">
        <f t="shared" si="1"/>
        <v>92134.950000000012</v>
      </c>
      <c r="R22" s="645">
        <f>SUM(R18:R21)</f>
        <v>314</v>
      </c>
      <c r="S22" s="646">
        <f t="shared" si="1"/>
        <v>96840.57</v>
      </c>
      <c r="T22" s="649">
        <f>SUM(T18:T21)</f>
        <v>242</v>
      </c>
      <c r="U22" s="673">
        <f t="shared" si="1"/>
        <v>78402.16</v>
      </c>
      <c r="V22" s="645">
        <f>SUM(V18:V21)</f>
        <v>222</v>
      </c>
      <c r="W22" s="646">
        <f t="shared" si="1"/>
        <v>66678.06</v>
      </c>
      <c r="X22" s="649">
        <f>SUM(X18:X21)</f>
        <v>166</v>
      </c>
      <c r="Y22" s="673">
        <f t="shared" si="1"/>
        <v>53790.130000000005</v>
      </c>
      <c r="Z22" s="674">
        <f>SUM(Z18:Z21)</f>
        <v>2927</v>
      </c>
      <c r="AA22" s="675">
        <f>SUM(AA18:AA21)</f>
        <v>962193.22</v>
      </c>
      <c r="AB22" s="668"/>
      <c r="AC22" s="668"/>
    </row>
    <row r="23" spans="1:30" s="665" customFormat="1" ht="12.75" customHeight="1" x14ac:dyDescent="0.2">
      <c r="A23" s="572"/>
      <c r="B23" s="605"/>
      <c r="C23" s="670"/>
      <c r="D23" s="607"/>
      <c r="E23" s="671"/>
      <c r="F23" s="605"/>
      <c r="G23" s="670"/>
      <c r="H23" s="607"/>
      <c r="I23" s="671"/>
      <c r="J23" s="605"/>
      <c r="K23" s="670"/>
      <c r="L23" s="607"/>
      <c r="M23" s="671"/>
      <c r="N23" s="605"/>
      <c r="O23" s="670"/>
      <c r="P23" s="607"/>
      <c r="Q23" s="671"/>
      <c r="R23" s="605"/>
      <c r="S23" s="670"/>
      <c r="T23" s="607"/>
      <c r="U23" s="671"/>
      <c r="V23" s="605"/>
      <c r="W23" s="670"/>
      <c r="X23" s="607"/>
      <c r="Y23" s="671"/>
      <c r="Z23" s="609"/>
      <c r="AA23" s="672"/>
      <c r="AB23" s="676"/>
      <c r="AC23" s="676"/>
    </row>
    <row r="24" spans="1:30" s="669" customFormat="1" ht="12.75" customHeight="1" x14ac:dyDescent="0.2">
      <c r="A24" s="572" t="s">
        <v>27</v>
      </c>
      <c r="B24" s="677"/>
      <c r="C24" s="678"/>
      <c r="D24" s="679"/>
      <c r="F24" s="677"/>
      <c r="G24" s="678"/>
      <c r="H24" s="679"/>
      <c r="J24" s="680"/>
      <c r="K24" s="681"/>
      <c r="L24" s="682"/>
      <c r="M24" s="683"/>
      <c r="N24" s="680"/>
      <c r="O24" s="681"/>
      <c r="P24" s="682"/>
      <c r="Q24" s="683"/>
      <c r="R24" s="680"/>
      <c r="S24" s="681"/>
      <c r="T24" s="682"/>
      <c r="U24" s="683"/>
      <c r="V24" s="680"/>
      <c r="W24" s="681"/>
      <c r="X24" s="682"/>
      <c r="Y24" s="683"/>
      <c r="Z24" s="684"/>
      <c r="AA24" s="685"/>
      <c r="AB24" s="668"/>
      <c r="AC24" s="668"/>
    </row>
    <row r="25" spans="1:30" s="669" customFormat="1" ht="12.75" customHeight="1" x14ac:dyDescent="0.2">
      <c r="A25" s="597" t="s">
        <v>53</v>
      </c>
      <c r="B25" s="686"/>
      <c r="C25" s="687"/>
      <c r="D25" s="688"/>
      <c r="E25" s="689"/>
      <c r="F25" s="686"/>
      <c r="G25" s="690"/>
      <c r="H25" s="688"/>
      <c r="I25" s="691"/>
      <c r="J25" s="686"/>
      <c r="K25" s="692"/>
      <c r="L25" s="688"/>
      <c r="M25" s="689"/>
      <c r="N25" s="686"/>
      <c r="O25" s="687"/>
      <c r="P25" s="688"/>
      <c r="Q25" s="689"/>
      <c r="R25" s="686"/>
      <c r="S25" s="687"/>
      <c r="T25" s="688"/>
      <c r="U25" s="689"/>
      <c r="V25" s="686"/>
      <c r="W25" s="687"/>
      <c r="X25" s="688"/>
      <c r="Y25" s="689"/>
      <c r="Z25" s="693"/>
      <c r="AA25" s="694"/>
      <c r="AB25" s="668"/>
      <c r="AC25" s="668"/>
    </row>
    <row r="26" spans="1:30" s="669" customFormat="1" ht="12.75" customHeight="1" x14ac:dyDescent="0.2">
      <c r="A26" s="597" t="s">
        <v>54</v>
      </c>
      <c r="B26" s="695"/>
      <c r="C26" s="696"/>
      <c r="D26" s="697"/>
      <c r="E26" s="698"/>
      <c r="F26" s="695"/>
      <c r="G26" s="699"/>
      <c r="H26" s="697"/>
      <c r="I26" s="700"/>
      <c r="J26" s="695"/>
      <c r="K26" s="701"/>
      <c r="L26" s="697"/>
      <c r="M26" s="698"/>
      <c r="N26" s="695"/>
      <c r="O26" s="696"/>
      <c r="P26" s="697"/>
      <c r="Q26" s="698"/>
      <c r="R26" s="695"/>
      <c r="S26" s="696"/>
      <c r="T26" s="697"/>
      <c r="U26" s="698"/>
      <c r="V26" s="695"/>
      <c r="W26" s="696"/>
      <c r="X26" s="697"/>
      <c r="Y26" s="698"/>
      <c r="Z26" s="702"/>
      <c r="AA26" s="703"/>
      <c r="AB26" s="668"/>
      <c r="AC26" s="668"/>
      <c r="AD26" s="704"/>
    </row>
    <row r="27" spans="1:30" s="710" customFormat="1" ht="12.75" customHeight="1" x14ac:dyDescent="0.2">
      <c r="A27" s="705" t="s">
        <v>97</v>
      </c>
      <c r="B27" s="645">
        <f t="shared" ref="B27:Y27" si="2">B25+B26</f>
        <v>0</v>
      </c>
      <c r="C27" s="706">
        <f t="shared" si="2"/>
        <v>0</v>
      </c>
      <c r="D27" s="649">
        <f t="shared" si="2"/>
        <v>0</v>
      </c>
      <c r="E27" s="707">
        <f t="shared" si="2"/>
        <v>0</v>
      </c>
      <c r="F27" s="645">
        <f t="shared" si="2"/>
        <v>0</v>
      </c>
      <c r="G27" s="706">
        <f t="shared" si="2"/>
        <v>0</v>
      </c>
      <c r="H27" s="649">
        <f t="shared" si="2"/>
        <v>0</v>
      </c>
      <c r="I27" s="707">
        <f t="shared" si="2"/>
        <v>0</v>
      </c>
      <c r="J27" s="645">
        <f t="shared" si="2"/>
        <v>0</v>
      </c>
      <c r="K27" s="706">
        <f t="shared" si="2"/>
        <v>0</v>
      </c>
      <c r="L27" s="649">
        <f t="shared" si="2"/>
        <v>0</v>
      </c>
      <c r="M27" s="707">
        <f t="shared" si="2"/>
        <v>0</v>
      </c>
      <c r="N27" s="645">
        <f t="shared" si="2"/>
        <v>0</v>
      </c>
      <c r="O27" s="706">
        <f t="shared" si="2"/>
        <v>0</v>
      </c>
      <c r="P27" s="649">
        <f t="shared" si="2"/>
        <v>0</v>
      </c>
      <c r="Q27" s="707">
        <f t="shared" si="2"/>
        <v>0</v>
      </c>
      <c r="R27" s="645">
        <f t="shared" si="2"/>
        <v>0</v>
      </c>
      <c r="S27" s="706">
        <f t="shared" si="2"/>
        <v>0</v>
      </c>
      <c r="T27" s="649">
        <f t="shared" si="2"/>
        <v>0</v>
      </c>
      <c r="U27" s="707">
        <f t="shared" si="2"/>
        <v>0</v>
      </c>
      <c r="V27" s="645">
        <f t="shared" si="2"/>
        <v>0</v>
      </c>
      <c r="W27" s="706">
        <f t="shared" si="2"/>
        <v>0</v>
      </c>
      <c r="X27" s="649">
        <f t="shared" si="2"/>
        <v>0</v>
      </c>
      <c r="Y27" s="707">
        <f t="shared" si="2"/>
        <v>0</v>
      </c>
      <c r="Z27" s="674">
        <f t="shared" ref="Z27:AA27" si="3">SUM(Z25:Z26)</f>
        <v>0</v>
      </c>
      <c r="AA27" s="708">
        <f t="shared" si="3"/>
        <v>0</v>
      </c>
      <c r="AB27" s="709"/>
      <c r="AC27" s="709"/>
    </row>
    <row r="28" spans="1:30" s="716" customFormat="1" ht="12.75" customHeight="1" x14ac:dyDescent="0.2">
      <c r="A28" s="705"/>
      <c r="B28" s="583"/>
      <c r="C28" s="711"/>
      <c r="D28" s="712"/>
      <c r="E28" s="713"/>
      <c r="F28" s="583"/>
      <c r="G28" s="711"/>
      <c r="H28" s="712"/>
      <c r="I28" s="713"/>
      <c r="J28" s="583"/>
      <c r="K28" s="711"/>
      <c r="L28" s="712"/>
      <c r="M28" s="713"/>
      <c r="N28" s="583"/>
      <c r="O28" s="711"/>
      <c r="P28" s="712"/>
      <c r="Q28" s="713"/>
      <c r="R28" s="583"/>
      <c r="S28" s="711"/>
      <c r="T28" s="712"/>
      <c r="U28" s="713"/>
      <c r="V28" s="583"/>
      <c r="W28" s="711"/>
      <c r="X28" s="712"/>
      <c r="Y28" s="713"/>
      <c r="Z28" s="593"/>
      <c r="AA28" s="714"/>
      <c r="AB28" s="715"/>
      <c r="AC28" s="715"/>
    </row>
    <row r="29" spans="1:30" s="669" customFormat="1" ht="12.75" customHeight="1" x14ac:dyDescent="0.2">
      <c r="A29" s="717" t="s">
        <v>19</v>
      </c>
      <c r="B29" s="605">
        <f t="shared" ref="B29:AA29" si="4">SUM(B14+B22+B27)</f>
        <v>4190</v>
      </c>
      <c r="C29" s="606">
        <f t="shared" si="4"/>
        <v>185958.59</v>
      </c>
      <c r="D29" s="607">
        <f t="shared" si="4"/>
        <v>4103</v>
      </c>
      <c r="E29" s="608">
        <f t="shared" si="4"/>
        <v>225395.53999999998</v>
      </c>
      <c r="F29" s="605">
        <f t="shared" si="4"/>
        <v>3658</v>
      </c>
      <c r="G29" s="606">
        <f t="shared" si="4"/>
        <v>205176.37</v>
      </c>
      <c r="H29" s="607">
        <f t="shared" si="4"/>
        <v>3650</v>
      </c>
      <c r="I29" s="608">
        <f t="shared" si="4"/>
        <v>246747.25000000003</v>
      </c>
      <c r="J29" s="605">
        <f t="shared" si="4"/>
        <v>3757</v>
      </c>
      <c r="K29" s="606">
        <f t="shared" si="4"/>
        <v>202603.25</v>
      </c>
      <c r="L29" s="607">
        <f t="shared" si="4"/>
        <v>3015</v>
      </c>
      <c r="M29" s="608">
        <f t="shared" si="4"/>
        <v>191079.5</v>
      </c>
      <c r="N29" s="605">
        <f t="shared" si="4"/>
        <v>4144</v>
      </c>
      <c r="O29" s="606">
        <f t="shared" si="4"/>
        <v>252588.77000000002</v>
      </c>
      <c r="P29" s="607">
        <f t="shared" si="4"/>
        <v>3198</v>
      </c>
      <c r="Q29" s="608">
        <f t="shared" si="4"/>
        <v>224115.84</v>
      </c>
      <c r="R29" s="605">
        <f t="shared" si="4"/>
        <v>4212</v>
      </c>
      <c r="S29" s="606">
        <f t="shared" si="4"/>
        <v>257925.09999999998</v>
      </c>
      <c r="T29" s="607">
        <f t="shared" si="4"/>
        <v>4077</v>
      </c>
      <c r="U29" s="608">
        <f t="shared" si="4"/>
        <v>245070.96000000002</v>
      </c>
      <c r="V29" s="605">
        <f t="shared" si="4"/>
        <v>2843</v>
      </c>
      <c r="W29" s="606">
        <f t="shared" si="4"/>
        <v>245331.84</v>
      </c>
      <c r="X29" s="607">
        <f t="shared" si="4"/>
        <v>4296</v>
      </c>
      <c r="Y29" s="608">
        <f t="shared" si="4"/>
        <v>231053.34999999998</v>
      </c>
      <c r="Z29" s="609">
        <f t="shared" si="4"/>
        <v>45143</v>
      </c>
      <c r="AA29" s="672">
        <f t="shared" si="4"/>
        <v>2713046.3600000003</v>
      </c>
      <c r="AB29" s="668"/>
      <c r="AC29" s="668"/>
    </row>
    <row r="30" spans="1:30" s="662" customFormat="1" ht="12.75" customHeight="1" x14ac:dyDescent="0.2">
      <c r="A30" s="718"/>
      <c r="B30" s="583"/>
      <c r="C30" s="719"/>
      <c r="D30" s="585"/>
      <c r="E30" s="720"/>
      <c r="F30" s="587"/>
      <c r="G30" s="719"/>
      <c r="H30" s="585"/>
      <c r="I30" s="720"/>
      <c r="J30" s="587"/>
      <c r="K30" s="719"/>
      <c r="L30" s="585"/>
      <c r="M30" s="720"/>
      <c r="N30" s="587"/>
      <c r="O30" s="719"/>
      <c r="P30" s="585"/>
      <c r="R30" s="583"/>
      <c r="S30" s="721"/>
      <c r="T30" s="589"/>
      <c r="U30" s="722"/>
      <c r="V30" s="587"/>
      <c r="W30" s="719"/>
      <c r="X30" s="585"/>
      <c r="Z30" s="593"/>
      <c r="AA30" s="723"/>
      <c r="AB30" s="660"/>
      <c r="AC30" s="660"/>
    </row>
    <row r="31" spans="1:30" s="727" customFormat="1" ht="12.75" customHeight="1" x14ac:dyDescent="0.2">
      <c r="A31" s="572" t="s">
        <v>28</v>
      </c>
      <c r="B31" s="583"/>
      <c r="C31" s="611"/>
      <c r="D31" s="724"/>
      <c r="E31" s="612"/>
      <c r="F31" s="583"/>
      <c r="G31" s="725"/>
      <c r="H31" s="724"/>
      <c r="I31" s="612"/>
      <c r="J31" s="587"/>
      <c r="K31" s="611"/>
      <c r="L31" s="724"/>
      <c r="M31" s="612"/>
      <c r="N31" s="587"/>
      <c r="O31" s="611"/>
      <c r="P31" s="724"/>
      <c r="Q31" s="612"/>
      <c r="R31" s="587"/>
      <c r="S31" s="611"/>
      <c r="T31" s="724"/>
      <c r="U31" s="612"/>
      <c r="V31" s="587"/>
      <c r="W31" s="611"/>
      <c r="X31" s="724"/>
      <c r="Y31" s="612"/>
      <c r="Z31" s="603"/>
      <c r="AA31" s="613"/>
      <c r="AB31" s="726"/>
      <c r="AC31" s="726"/>
    </row>
    <row r="32" spans="1:30" s="665" customFormat="1" x14ac:dyDescent="0.2">
      <c r="A32" s="728" t="s">
        <v>49</v>
      </c>
      <c r="B32" s="583">
        <v>3</v>
      </c>
      <c r="C32" s="729">
        <v>630.97</v>
      </c>
      <c r="D32" s="712">
        <v>76</v>
      </c>
      <c r="E32" s="730">
        <v>15383.36</v>
      </c>
      <c r="F32" s="583">
        <v>59</v>
      </c>
      <c r="G32" s="729">
        <v>15205.39</v>
      </c>
      <c r="H32" s="712">
        <v>75</v>
      </c>
      <c r="I32" s="730">
        <v>18137.7</v>
      </c>
      <c r="J32" s="583">
        <v>47</v>
      </c>
      <c r="K32" s="729">
        <v>11180.57</v>
      </c>
      <c r="L32" s="712">
        <v>46</v>
      </c>
      <c r="M32" s="730">
        <v>10481</v>
      </c>
      <c r="N32" s="583">
        <v>61</v>
      </c>
      <c r="O32" s="729">
        <v>13374.41</v>
      </c>
      <c r="P32" s="712">
        <v>48</v>
      </c>
      <c r="Q32" s="730">
        <v>13142.51</v>
      </c>
      <c r="R32" s="583">
        <v>34</v>
      </c>
      <c r="S32" s="729">
        <v>7131.78</v>
      </c>
      <c r="T32" s="712">
        <v>28</v>
      </c>
      <c r="U32" s="730">
        <v>6833.61</v>
      </c>
      <c r="V32" s="583">
        <v>27</v>
      </c>
      <c r="W32" s="729">
        <v>7323.19</v>
      </c>
      <c r="X32" s="65">
        <v>43</v>
      </c>
      <c r="Y32" s="764">
        <v>10634.78</v>
      </c>
      <c r="Z32" s="633">
        <f>SUM(B32+D32+F32+H32+J32+L32+N32+P32+R32+T32+V32+X32)</f>
        <v>547</v>
      </c>
      <c r="AA32" s="639">
        <f>SUM(C32,E32,G32,I32,K32,M32,O32,Q32,S32,U32,W32,Y32)</f>
        <v>129459.26999999999</v>
      </c>
      <c r="AB32" s="676"/>
      <c r="AC32" s="676"/>
    </row>
    <row r="33" spans="1:30" s="669" customFormat="1" x14ac:dyDescent="0.2">
      <c r="A33" s="732" t="s">
        <v>70</v>
      </c>
      <c r="B33" s="583"/>
      <c r="C33" s="729"/>
      <c r="D33" s="712"/>
      <c r="E33" s="730"/>
      <c r="F33" s="583"/>
      <c r="G33" s="729"/>
      <c r="H33" s="712"/>
      <c r="I33" s="730"/>
      <c r="J33" s="583"/>
      <c r="K33" s="729"/>
      <c r="L33" s="712"/>
      <c r="M33" s="730"/>
      <c r="N33" s="583"/>
      <c r="O33" s="729"/>
      <c r="P33" s="712"/>
      <c r="Q33" s="730"/>
      <c r="R33" s="583"/>
      <c r="S33" s="729"/>
      <c r="T33" s="712"/>
      <c r="U33" s="730"/>
      <c r="V33" s="583"/>
      <c r="W33" s="729"/>
      <c r="X33" s="712"/>
      <c r="Y33" s="730"/>
      <c r="Z33" s="609"/>
      <c r="AA33" s="731"/>
      <c r="AB33" s="668"/>
      <c r="AC33" s="668"/>
    </row>
    <row r="34" spans="1:30" s="669" customFormat="1" x14ac:dyDescent="0.2">
      <c r="A34" s="732" t="s">
        <v>61</v>
      </c>
      <c r="B34" s="583"/>
      <c r="C34" s="729"/>
      <c r="D34" s="712"/>
      <c r="E34" s="730"/>
      <c r="F34" s="583"/>
      <c r="G34" s="729"/>
      <c r="H34" s="712"/>
      <c r="I34" s="730"/>
      <c r="J34" s="583"/>
      <c r="K34" s="729"/>
      <c r="L34" s="712"/>
      <c r="M34" s="730"/>
      <c r="N34" s="583"/>
      <c r="O34" s="729"/>
      <c r="P34" s="712"/>
      <c r="Q34" s="730"/>
      <c r="R34" s="583"/>
      <c r="S34" s="729"/>
      <c r="T34" s="712"/>
      <c r="U34" s="730"/>
      <c r="V34" s="583"/>
      <c r="W34" s="729"/>
      <c r="X34" s="712"/>
      <c r="Y34" s="730"/>
      <c r="Z34" s="609"/>
      <c r="AA34" s="731"/>
      <c r="AB34" s="668"/>
      <c r="AC34" s="668"/>
    </row>
    <row r="35" spans="1:30" s="669" customFormat="1" x14ac:dyDescent="0.2">
      <c r="A35" s="732" t="s">
        <v>50</v>
      </c>
      <c r="B35" s="733"/>
      <c r="C35" s="734"/>
      <c r="D35" s="735"/>
      <c r="E35" s="736"/>
      <c r="F35" s="733"/>
      <c r="G35" s="734"/>
      <c r="H35" s="735"/>
      <c r="I35" s="736"/>
      <c r="J35" s="733"/>
      <c r="K35" s="734"/>
      <c r="L35" s="735"/>
      <c r="M35" s="736"/>
      <c r="N35" s="733"/>
      <c r="O35" s="734"/>
      <c r="P35" s="735"/>
      <c r="Q35" s="736"/>
      <c r="R35" s="733"/>
      <c r="S35" s="734"/>
      <c r="T35" s="735"/>
      <c r="U35" s="736"/>
      <c r="V35" s="733"/>
      <c r="W35" s="734"/>
      <c r="X35" s="735"/>
      <c r="Y35" s="736"/>
      <c r="Z35" s="737"/>
      <c r="AA35" s="738"/>
      <c r="AB35" s="668"/>
      <c r="AC35" s="668"/>
    </row>
    <row r="36" spans="1:30" s="747" customFormat="1" ht="12.75" customHeight="1" x14ac:dyDescent="0.2">
      <c r="A36" s="572" t="s">
        <v>65</v>
      </c>
      <c r="B36" s="739">
        <f t="shared" ref="B36:AA36" si="5">SUM(B32:B35)</f>
        <v>3</v>
      </c>
      <c r="C36" s="740">
        <f t="shared" si="5"/>
        <v>630.97</v>
      </c>
      <c r="D36" s="741">
        <f t="shared" si="5"/>
        <v>76</v>
      </c>
      <c r="E36" s="742">
        <f t="shared" si="5"/>
        <v>15383.36</v>
      </c>
      <c r="F36" s="739">
        <f t="shared" si="5"/>
        <v>59</v>
      </c>
      <c r="G36" s="740">
        <f t="shared" si="5"/>
        <v>15205.39</v>
      </c>
      <c r="H36" s="741">
        <f t="shared" si="5"/>
        <v>75</v>
      </c>
      <c r="I36" s="742">
        <f t="shared" si="5"/>
        <v>18137.7</v>
      </c>
      <c r="J36" s="739">
        <f t="shared" si="5"/>
        <v>47</v>
      </c>
      <c r="K36" s="740">
        <f t="shared" si="5"/>
        <v>11180.57</v>
      </c>
      <c r="L36" s="741">
        <f t="shared" si="5"/>
        <v>46</v>
      </c>
      <c r="M36" s="742">
        <f t="shared" si="5"/>
        <v>10481</v>
      </c>
      <c r="N36" s="739">
        <f t="shared" si="5"/>
        <v>61</v>
      </c>
      <c r="O36" s="740">
        <f t="shared" si="5"/>
        <v>13374.41</v>
      </c>
      <c r="P36" s="741">
        <f t="shared" si="5"/>
        <v>48</v>
      </c>
      <c r="Q36" s="742">
        <f t="shared" si="5"/>
        <v>13142.51</v>
      </c>
      <c r="R36" s="739">
        <f t="shared" si="5"/>
        <v>34</v>
      </c>
      <c r="S36" s="740">
        <f t="shared" si="5"/>
        <v>7131.78</v>
      </c>
      <c r="T36" s="741">
        <f t="shared" si="5"/>
        <v>28</v>
      </c>
      <c r="U36" s="742">
        <f t="shared" si="5"/>
        <v>6833.61</v>
      </c>
      <c r="V36" s="739">
        <f t="shared" si="5"/>
        <v>27</v>
      </c>
      <c r="W36" s="740">
        <f t="shared" si="5"/>
        <v>7323.19</v>
      </c>
      <c r="X36" s="741">
        <f t="shared" si="5"/>
        <v>43</v>
      </c>
      <c r="Y36" s="742">
        <f t="shared" si="5"/>
        <v>10634.78</v>
      </c>
      <c r="Z36" s="743">
        <f t="shared" si="5"/>
        <v>547</v>
      </c>
      <c r="AA36" s="744">
        <f t="shared" si="5"/>
        <v>129459.26999999999</v>
      </c>
      <c r="AB36" s="745"/>
      <c r="AC36" s="746"/>
    </row>
    <row r="37" spans="1:30" s="747" customFormat="1" ht="12.75" customHeight="1" x14ac:dyDescent="0.2">
      <c r="A37" s="572"/>
      <c r="B37" s="739"/>
      <c r="C37" s="740"/>
      <c r="D37" s="741"/>
      <c r="E37" s="742"/>
      <c r="F37" s="739"/>
      <c r="G37" s="740"/>
      <c r="H37" s="741"/>
      <c r="I37" s="742"/>
      <c r="J37" s="739"/>
      <c r="K37" s="740"/>
      <c r="L37" s="741"/>
      <c r="M37" s="742"/>
      <c r="N37" s="739"/>
      <c r="O37" s="740"/>
      <c r="P37" s="741"/>
      <c r="Q37" s="742"/>
      <c r="R37" s="739"/>
      <c r="S37" s="740"/>
      <c r="T37" s="741"/>
      <c r="U37" s="742"/>
      <c r="V37" s="739"/>
      <c r="W37" s="740"/>
      <c r="X37" s="741"/>
      <c r="Y37" s="742"/>
      <c r="Z37" s="743"/>
      <c r="AA37" s="744"/>
      <c r="AB37" s="745"/>
      <c r="AC37" s="746"/>
    </row>
    <row r="38" spans="1:30" s="751" customFormat="1" ht="12.75" customHeight="1" x14ac:dyDescent="0.2">
      <c r="A38" s="748" t="s">
        <v>71</v>
      </c>
      <c r="B38" s="749"/>
      <c r="C38" s="749">
        <f>Statewide!C38*0.4</f>
        <v>5247.9000000000005</v>
      </c>
      <c r="D38" s="748"/>
      <c r="E38" s="748">
        <f>Statewide!E38*0.4</f>
        <v>5247.9000000000005</v>
      </c>
      <c r="F38" s="749"/>
      <c r="G38" s="749">
        <f>Statewide!G38*0.4</f>
        <v>5247.9000000000005</v>
      </c>
      <c r="H38" s="748"/>
      <c r="I38" s="748">
        <f>Statewide!I38*0.4</f>
        <v>5247.9000000000005</v>
      </c>
      <c r="J38" s="749"/>
      <c r="K38" s="749">
        <f>Statewide!K38*0.4</f>
        <v>5247.9000000000005</v>
      </c>
      <c r="L38" s="748"/>
      <c r="M38" s="748">
        <f>Statewide!M38*0.4</f>
        <v>5247.9000000000005</v>
      </c>
      <c r="N38" s="749"/>
      <c r="O38" s="749">
        <f>Statewide!O38*0.4</f>
        <v>5247.9000000000005</v>
      </c>
      <c r="P38" s="748"/>
      <c r="Q38" s="748">
        <f>Statewide!Q38*0.4</f>
        <v>5247.9000000000005</v>
      </c>
      <c r="R38" s="749"/>
      <c r="S38" s="749">
        <f>Statewide!S38*0.4</f>
        <v>5247.9000000000005</v>
      </c>
      <c r="T38" s="748"/>
      <c r="U38" s="748">
        <f>Statewide!U38*0.4</f>
        <v>5247.9000000000005</v>
      </c>
      <c r="V38" s="749"/>
      <c r="W38" s="749">
        <f>Statewide!W38*0.4</f>
        <v>5247.9000000000005</v>
      </c>
      <c r="X38" s="748"/>
      <c r="Y38" s="748">
        <f>Statewide!Y38*0.4</f>
        <v>5247.9000000000005</v>
      </c>
      <c r="Z38" s="750"/>
      <c r="AA38" s="750">
        <f>SUM(B38:Z38)</f>
        <v>62974.80000000001</v>
      </c>
    </row>
    <row r="39" spans="1:30" s="578" customFormat="1" ht="12.75" customHeight="1" x14ac:dyDescent="0.2">
      <c r="A39" s="572"/>
      <c r="B39" s="605"/>
      <c r="C39" s="752"/>
      <c r="D39" s="607"/>
      <c r="E39" s="753"/>
      <c r="F39" s="605"/>
      <c r="G39" s="752"/>
      <c r="H39" s="607"/>
      <c r="I39" s="753"/>
      <c r="J39" s="605"/>
      <c r="K39" s="752"/>
      <c r="L39" s="607"/>
      <c r="M39" s="753"/>
      <c r="N39" s="605"/>
      <c r="O39" s="752"/>
      <c r="P39" s="607"/>
      <c r="Q39" s="753"/>
      <c r="R39" s="605"/>
      <c r="S39" s="752"/>
      <c r="T39" s="607"/>
      <c r="U39" s="753"/>
      <c r="V39" s="605"/>
      <c r="W39" s="752"/>
      <c r="X39" s="607"/>
      <c r="Y39" s="753"/>
      <c r="Z39" s="609"/>
      <c r="AA39" s="754"/>
      <c r="AB39" s="755"/>
      <c r="AC39" s="755"/>
    </row>
    <row r="40" spans="1:30" s="761" customFormat="1" ht="25.5" x14ac:dyDescent="0.2">
      <c r="A40" s="756" t="s">
        <v>72</v>
      </c>
      <c r="B40" s="757"/>
      <c r="C40" s="758">
        <f>C29-C3-C36-(C38-C4)</f>
        <v>71184.89</v>
      </c>
      <c r="D40" s="757"/>
      <c r="E40" s="758">
        <f>E29-E3-E36-(E38-E4)</f>
        <v>99026.01999999999</v>
      </c>
      <c r="F40" s="757"/>
      <c r="G40" s="758">
        <f>G29-G3-G36-(G38-G4)</f>
        <v>88539.900000000009</v>
      </c>
      <c r="H40" s="757"/>
      <c r="I40" s="758">
        <f>I29-I3-I36-(I38-I4)</f>
        <v>124237.65000000004</v>
      </c>
      <c r="J40" s="757"/>
      <c r="K40" s="758">
        <f>K29-K3-K36-(K38-K4)</f>
        <v>90267.78</v>
      </c>
      <c r="L40" s="757"/>
      <c r="M40" s="758">
        <f>M29-M3-M36-(M38-M4)</f>
        <v>95801.57</v>
      </c>
      <c r="N40" s="757"/>
      <c r="O40" s="758">
        <f>O29-O3-O36-(O38-O4)</f>
        <v>133317.46000000002</v>
      </c>
      <c r="P40" s="757"/>
      <c r="Q40" s="758">
        <f>Q29-Q3-Q36-(Q38-Q4)</f>
        <v>115853.99</v>
      </c>
      <c r="R40" s="757"/>
      <c r="S40" s="758">
        <f>S29-S3-S36-(S38-S4)</f>
        <v>147957.41999999998</v>
      </c>
      <c r="T40" s="757"/>
      <c r="U40" s="758">
        <f>U29-U3-U36-(U38-U4)</f>
        <v>136013.45000000004</v>
      </c>
      <c r="V40" s="757"/>
      <c r="W40" s="758">
        <f>W29-W3-W36-(W38-W4)</f>
        <v>137747.75</v>
      </c>
      <c r="X40" s="757"/>
      <c r="Y40" s="758">
        <f>Y29-Y3-Y36-(Y38-Y4)</f>
        <v>127031.66999999998</v>
      </c>
      <c r="Z40" s="757"/>
      <c r="AA40" s="758">
        <f>AA29-AA3-AA36-(AA38-AA4)</f>
        <v>1366979.5500000003</v>
      </c>
      <c r="AB40" s="759"/>
      <c r="AC40" s="759"/>
      <c r="AD40" s="760"/>
    </row>
    <row r="41" spans="1:30" x14ac:dyDescent="0.2">
      <c r="A41" s="578" t="s">
        <v>98</v>
      </c>
      <c r="AB41" s="571"/>
      <c r="AC41" s="571"/>
    </row>
  </sheetData>
  <mergeCells count="12">
    <mergeCell ref="B1:C1"/>
    <mergeCell ref="D1:E1"/>
    <mergeCell ref="F1:G1"/>
    <mergeCell ref="H1:I1"/>
    <mergeCell ref="J1:K1"/>
    <mergeCell ref="V1:W1"/>
    <mergeCell ref="X1:Y1"/>
    <mergeCell ref="L1:M1"/>
    <mergeCell ref="N1:O1"/>
    <mergeCell ref="P1:Q1"/>
    <mergeCell ref="R1:S1"/>
    <mergeCell ref="T1:U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D41"/>
  <sheetViews>
    <sheetView workbookViewId="0">
      <pane xSplit="1" topLeftCell="N1" activePane="topRight" state="frozen"/>
      <selection pane="topRight" activeCell="AA27" sqref="AA27"/>
    </sheetView>
  </sheetViews>
  <sheetFormatPr defaultRowHeight="12.75" x14ac:dyDescent="0.2"/>
  <cols>
    <col min="1" max="1" width="50.7109375" style="457" customWidth="1"/>
    <col min="2" max="2" width="9.7109375" style="468" customWidth="1"/>
    <col min="3" max="3" width="14.5703125" style="471" customWidth="1"/>
    <col min="4" max="4" width="9.7109375" style="468" customWidth="1"/>
    <col min="5" max="5" width="14.5703125" style="471" customWidth="1"/>
    <col min="6" max="6" width="9.7109375" style="468" customWidth="1"/>
    <col min="7" max="7" width="14.5703125" style="471" customWidth="1"/>
    <col min="8" max="8" width="9.7109375" style="468" customWidth="1"/>
    <col min="9" max="9" width="14.5703125" style="471" customWidth="1"/>
    <col min="10" max="10" width="9.7109375" style="468" customWidth="1"/>
    <col min="11" max="11" width="14.5703125" style="471" customWidth="1"/>
    <col min="12" max="12" width="9.7109375" style="468" customWidth="1"/>
    <col min="13" max="13" width="14.5703125" style="471" customWidth="1"/>
    <col min="14" max="14" width="9.7109375" style="468" customWidth="1"/>
    <col min="15" max="15" width="14.5703125" style="471" customWidth="1"/>
    <col min="16" max="16" width="9.7109375" style="468" customWidth="1"/>
    <col min="17" max="17" width="14.5703125" style="471" customWidth="1"/>
    <col min="18" max="18" width="9.7109375" style="468" customWidth="1"/>
    <col min="19" max="19" width="14.5703125" style="471" customWidth="1"/>
    <col min="20" max="20" width="9.7109375" style="468" customWidth="1"/>
    <col min="21" max="21" width="14.5703125" style="471" customWidth="1"/>
    <col min="22" max="22" width="9.7109375" style="468" customWidth="1"/>
    <col min="23" max="23" width="14.5703125" style="471" customWidth="1"/>
    <col min="24" max="24" width="9.7109375" style="468" customWidth="1"/>
    <col min="25" max="25" width="14.5703125" style="471" customWidth="1"/>
    <col min="26" max="26" width="9.7109375" style="468" customWidth="1"/>
    <col min="27" max="27" width="14.5703125" style="566" customWidth="1"/>
    <col min="28" max="28" width="11.7109375" style="447" bestFit="1" customWidth="1"/>
    <col min="29" max="29" width="11.7109375" style="448" bestFit="1" customWidth="1"/>
    <col min="30" max="16384" width="9.140625" style="448"/>
  </cols>
  <sheetData>
    <row r="1" spans="1:30" ht="16.5" customHeight="1" x14ac:dyDescent="0.25">
      <c r="A1" s="446" t="s">
        <v>92</v>
      </c>
      <c r="B1" s="772" t="s">
        <v>0</v>
      </c>
      <c r="C1" s="772"/>
      <c r="D1" s="773" t="s">
        <v>1</v>
      </c>
      <c r="E1" s="773"/>
      <c r="F1" s="772" t="s">
        <v>2</v>
      </c>
      <c r="G1" s="772"/>
      <c r="H1" s="773" t="s">
        <v>3</v>
      </c>
      <c r="I1" s="773"/>
      <c r="J1" s="772" t="s">
        <v>4</v>
      </c>
      <c r="K1" s="772"/>
      <c r="L1" s="773" t="s">
        <v>5</v>
      </c>
      <c r="M1" s="773"/>
      <c r="N1" s="772" t="s">
        <v>6</v>
      </c>
      <c r="O1" s="772"/>
      <c r="P1" s="773" t="s">
        <v>7</v>
      </c>
      <c r="Q1" s="773"/>
      <c r="R1" s="772" t="s">
        <v>8</v>
      </c>
      <c r="S1" s="772"/>
      <c r="T1" s="773" t="s">
        <v>9</v>
      </c>
      <c r="U1" s="773"/>
      <c r="V1" s="772" t="s">
        <v>10</v>
      </c>
      <c r="W1" s="772"/>
      <c r="X1" s="773" t="s">
        <v>11</v>
      </c>
      <c r="Y1" s="773"/>
      <c r="Z1" s="774" t="s">
        <v>12</v>
      </c>
      <c r="AA1" s="774"/>
    </row>
    <row r="2" spans="1:30" s="457" customFormat="1" ht="12.75" customHeight="1" x14ac:dyDescent="0.2">
      <c r="A2" s="449" t="s">
        <v>74</v>
      </c>
      <c r="B2" s="450" t="s">
        <v>13</v>
      </c>
      <c r="C2" s="451" t="s">
        <v>14</v>
      </c>
      <c r="D2" s="452" t="s">
        <v>13</v>
      </c>
      <c r="E2" s="453" t="s">
        <v>14</v>
      </c>
      <c r="F2" s="450" t="s">
        <v>13</v>
      </c>
      <c r="G2" s="451" t="s">
        <v>14</v>
      </c>
      <c r="H2" s="452" t="s">
        <v>13</v>
      </c>
      <c r="I2" s="453" t="s">
        <v>14</v>
      </c>
      <c r="J2" s="450" t="s">
        <v>13</v>
      </c>
      <c r="K2" s="451" t="s">
        <v>14</v>
      </c>
      <c r="L2" s="452" t="s">
        <v>13</v>
      </c>
      <c r="M2" s="453" t="s">
        <v>14</v>
      </c>
      <c r="N2" s="450" t="s">
        <v>13</v>
      </c>
      <c r="O2" s="451" t="s">
        <v>14</v>
      </c>
      <c r="P2" s="452" t="s">
        <v>13</v>
      </c>
      <c r="Q2" s="453" t="s">
        <v>14</v>
      </c>
      <c r="R2" s="450" t="s">
        <v>13</v>
      </c>
      <c r="S2" s="451" t="s">
        <v>14</v>
      </c>
      <c r="T2" s="452" t="s">
        <v>13</v>
      </c>
      <c r="U2" s="453" t="s">
        <v>14</v>
      </c>
      <c r="V2" s="450" t="s">
        <v>13</v>
      </c>
      <c r="W2" s="451" t="s">
        <v>14</v>
      </c>
      <c r="X2" s="452" t="s">
        <v>13</v>
      </c>
      <c r="Y2" s="453" t="s">
        <v>14</v>
      </c>
      <c r="Z2" s="454" t="s">
        <v>13</v>
      </c>
      <c r="AA2" s="455" t="s">
        <v>14</v>
      </c>
      <c r="AB2" s="456"/>
    </row>
    <row r="3" spans="1:30" ht="12.75" customHeight="1" x14ac:dyDescent="0.2">
      <c r="A3" s="458" t="s">
        <v>40</v>
      </c>
      <c r="B3" s="459">
        <f>'01'!B3+'02'!B3+'03'!B3+'04'!B3+'05'!B3+'05 ACPE'!B3+'06'!B3+'07'!B3+'08'!B3+'09'!B3+'10'!B3+'11'!B3+'12'!B3+'18'!B3+'20'!B3+'25'!B3</f>
        <v>4084</v>
      </c>
      <c r="C3" s="460">
        <f>'01'!C3+'02'!C3+'03'!C3+'04'!C3+'05 ACPE'!C3+'05'!C3+'06'!C3+'07'!C3+'08'!C3+'09'!C3+'10'!C3+'11'!C3+'12'!C3+'18'!C3+'20'!C3+'25'!C3</f>
        <v>29339.5</v>
      </c>
      <c r="D3" s="461">
        <f>'01'!D3+'02'!D3+'03'!D3+'04'!D3+'05 ACPE'!D3+'05'!D3+'06'!D3+'07'!D3+'08'!D3+'09'!D3+'10'!D3+'11'!D3+'12'!D3+'18'!D3+'20'!D3+'25'!D3</f>
        <v>4487</v>
      </c>
      <c r="E3" s="462">
        <f>'01'!E3+'02'!E3+'03'!E3+'04'!E3+'05 ACPE'!E3+'05'!E3+'06'!E3+'07'!E3+'08'!E3+'09'!E3+'10'!E3+'11'!E3+'12'!E3+'18'!E3+'20'!E3+'25'!E3</f>
        <v>29761.5</v>
      </c>
      <c r="F3" s="459">
        <f>'01'!F3+'02'!F3+'03'!F3+'04'!F3+'05 ACPE'!F3+'05'!F3+'06'!F3+'07'!F3+'08'!F3+'09'!F3+'10'!F3+'11'!F3+'12'!F3+'18'!F3+'20'!F3+'25'!F3</f>
        <v>4057</v>
      </c>
      <c r="G3" s="460">
        <f>'01'!G3+'02'!G3+'03'!G3+'04'!G3+'05 ACPE'!G3+'05'!G3+'06'!G3+'07'!G3+'08'!G3+'09'!G3+'10'!G3+'11'!G3+'12'!G3+'18'!G3+'20'!G3+'25'!G3</f>
        <v>26593</v>
      </c>
      <c r="H3" s="461">
        <f>'01'!H3+'02'!H3+'03'!H3+'04'!H3+'05 ACPE'!H3+'05'!H3+'06'!H3+'07'!H3+'08'!H3+'09'!H3+'10'!H3+'11'!H3+'12'!H3+'18'!H3+'20'!H3+'25'!H3</f>
        <v>4150</v>
      </c>
      <c r="I3" s="462">
        <f>'01'!I3+'02'!I3+'03'!I3+'04'!I3+'05 ACPE'!I3+'05'!I3+'06'!I3+'07'!I3+'08'!I3+'09'!I3+'10'!I3+'11'!I3+'12'!I3+'18'!I3+'20'!I3+'25'!I3</f>
        <v>29100.5</v>
      </c>
      <c r="J3" s="459">
        <f>'01'!J3+'02'!J3+'03'!J3+'04'!J3+'05 ACPE'!J3+'05'!J3+'06'!J3+'07'!J3+'08'!J3+'09'!J3+'10'!J3+'11'!J3+'12'!J3+'18'!J3+'20'!J3+'25'!J3</f>
        <v>3716</v>
      </c>
      <c r="K3" s="460">
        <f>'01'!K3+'02'!K3+'03'!K3+'04'!K3+'05 ACPE'!K3+'05'!K3+'06'!K3+'07'!K3+'08'!K3+'09'!K3+'10'!K3+'11'!K3+'12'!K3+'18'!K3+'20'!K3+'25'!K3</f>
        <v>25850.080000000002</v>
      </c>
      <c r="L3" s="461">
        <f>'01'!L3+'02'!L3+'03'!L3+'04'!L3+'05 ACPE'!L3+'05'!L3+'06'!L3+'07'!L3+'08'!L3+'09'!L3+'10'!L3+'11'!L3+'12'!L3+'18'!L3+'20'!L3+'25'!L3</f>
        <v>3076</v>
      </c>
      <c r="M3" s="462">
        <f>'01'!M3+'02'!M3+'03'!M3+'04'!M3+'05 ACPE'!M3+'05'!M3+'06'!M3+'07'!M3+'08'!M3+'09'!M3+'10'!M3+'11'!M3+'12'!M3+'18'!M3+'20'!M3+'25'!M3</f>
        <v>21291.52</v>
      </c>
      <c r="N3" s="459">
        <f>'01'!N3+'02'!N3+'03'!N3+'04'!N3+'05 ACPE'!N3+'05'!N3+'06'!N3+'07'!N3+'08'!N3+'09'!N3+'10'!N3+'11'!N3+'12'!N3+'18'!N3+'20'!N3+'25'!N3</f>
        <v>3892</v>
      </c>
      <c r="O3" s="460">
        <f>'01'!O3+'02'!O3+'03'!O3+'04'!O3+'05 ACPE'!O3+'05'!O3+'06'!O3+'07'!O3+'08'!O3+'09'!O3+'10'!O3+'11'!O3+'12'!O3+'18'!O3+'20'!O3+'25'!O3</f>
        <v>24440</v>
      </c>
      <c r="P3" s="461">
        <f>'01'!P3+'02'!P3+'03'!P3+'04'!P3+'05 ACPE'!P3+'05'!P3+'06'!P3+'07'!P3+'08'!P3+'09'!P3+'10'!P3+'11'!P3+'12'!P3+'18'!P3+'20'!P3+'25'!P3</f>
        <v>3819</v>
      </c>
      <c r="Q3" s="462">
        <f>'01'!Q3+'02'!Q3+'03'!Q3+'04'!Q3+'05 ACPE'!Q3+'05'!Q3+'06'!Q3+'07'!Q3+'08'!Q3+'09'!Q3+'10'!Q3+'11'!Q3+'12'!Q3+'18'!Q3+'20'!Q3+'25'!Q3</f>
        <v>26996</v>
      </c>
      <c r="R3" s="459">
        <f>'01'!R3+'02'!R3+'03'!R3+'04'!R3+'05 ACPE'!R3+'05'!R3+'06'!R3+'07'!R3+'08'!R3+'09'!R3+'10'!R3+'11'!R3+'12'!R3+'18'!R3+'20'!R3+'25'!R3</f>
        <v>4330</v>
      </c>
      <c r="S3" s="460">
        <f>'01'!S3+'02'!S3+'03'!S3+'04'!S3+'05 ACPE'!S3+'05'!S3+'06'!S3+'07'!S3+'08'!S3+'09'!S3+'10'!S3+'11'!S3+'12'!S3+'18'!S3+'20'!S3+'25'!S3</f>
        <v>24672.5</v>
      </c>
      <c r="T3" s="461">
        <f>'01'!T3+'02'!T3+'03'!T3+'04'!T3+'05 ACPE'!T3+'05'!T3+'06'!T3+'07'!T3+'08'!T3+'09'!T3+'10'!T3+'11'!T3+'12'!T3+'18'!T3+'20'!T3+'25'!T3</f>
        <v>4369</v>
      </c>
      <c r="U3" s="462">
        <f>'01'!U3+'02'!U3+'03'!U3+'04'!U3+'05 ACPE'!U3+'05'!U3+'06'!U3+'07'!U3+'08'!U3+'09'!U3+'10'!U3+'11'!U3+'12'!U3+'18'!U3+'20'!U3+'25'!U3</f>
        <v>26130</v>
      </c>
      <c r="V3" s="459">
        <f>'01'!V3+'02'!V3+'03'!V3+'04'!V3+'05 ACPE'!V3+'05'!V3+'06'!V3+'07'!V3+'08'!V3+'09'!V3+'10'!V3+'11'!V3+'12'!V3+'18'!V3+'20'!V3+'25'!V3</f>
        <v>3970</v>
      </c>
      <c r="W3" s="460">
        <f>'01'!W3+'02'!W3+'03'!W3+'04'!W3+'05 ACPE'!W3+'05'!W3+'06'!W3+'07'!W3+'08'!W3+'09'!W3+'10'!W3+'11'!W3+'12'!W3+'18'!W3+'20'!W3+'25'!W3</f>
        <v>23767</v>
      </c>
      <c r="X3" s="461">
        <f>'01'!X3+'02'!X3+'03'!X3+'04'!X3+'05 ACPE'!X3+'05'!X3+'06'!X3+'07'!X3+'08'!X3+'09'!X3+'10'!X3+'11'!X3+'12'!X3+'18'!X3+'20'!X3+'25'!X3</f>
        <v>3545</v>
      </c>
      <c r="Y3" s="462">
        <f>'01'!Y3+'02'!Y3+'03'!Y3+'04'!Y3+'05 ACPE'!Y3+'05'!Y3+'06'!Y3+'07'!Y3+'08'!Y3+'09'!Y3+'10'!Y3+'11'!Y3+'12'!Y3+'18'!Y3+'20'!Y3+'25'!Y3</f>
        <v>21271.5</v>
      </c>
      <c r="Z3" s="463">
        <f>B3+D3+F3+H3+J3+L3+N3+P3+R3+T3+V3+X3</f>
        <v>47495</v>
      </c>
      <c r="AA3" s="463">
        <f>C3+E3+G3+I3+K3+M3+O3+Q3+S3+U3+W3+Y3</f>
        <v>309213.09999999998</v>
      </c>
      <c r="AC3" s="464"/>
    </row>
    <row r="4" spans="1:30" ht="12.75" customHeight="1" x14ac:dyDescent="0.2">
      <c r="A4" s="465" t="s">
        <v>41</v>
      </c>
      <c r="B4" s="466"/>
      <c r="C4" s="467">
        <f>'01'!C4+'02'!C4+'03'!C4+'04'!C4+'05 ACPE'!C4+'05'!C4+'06'!C4+'07'!C4+'08'!C4+'09'!C4+'10'!C4+'11'!C4+'12'!C4+'18'!C4+'20'!C4+'25'!C4</f>
        <v>5702.5</v>
      </c>
      <c r="E4" s="469">
        <f>'01'!E4+'02'!E4+'03'!E4+'04'!E4+'05 ACPE'!E4+'05'!E4+'06'!E4+'07'!E4+'08'!E4+'09'!E4+'10'!E4+'11'!E4+'12'!E4+'18'!E4+'20'!E4+'25'!E4</f>
        <v>6391.5</v>
      </c>
      <c r="F4" s="466"/>
      <c r="G4" s="467">
        <f>'01'!G4+'02'!G4+'03'!G4+'04'!G4+'05 ACPE'!G4+'05'!G4+'06'!G4+'07'!G4+'08'!G4+'09'!G4+'10'!G4+'11'!G4+'12'!G4+'18'!G4+'20'!G4+'25'!G4</f>
        <v>5793</v>
      </c>
      <c r="I4" s="469">
        <f>'01'!I4+'02'!I4+'03'!I4+'04'!I4+'05 ACPE'!I4+'05'!I4+'06'!I4+'07'!I4+'08'!I4+'09'!I4+'10'!I4+'11'!I4+'12'!I4+'18'!I4+'20'!I4+'25'!I4</f>
        <v>5869.5</v>
      </c>
      <c r="J4" s="466"/>
      <c r="K4" s="467">
        <f>'01'!K4+'02'!K4+'03'!K4+'04'!K4+'05 ACPE'!K4+'05'!K4+'06'!K4+'07'!K4+'08'!K4+'09'!K4+'10'!K4+'11'!K4+'12'!K4+'18'!K4+'20'!K4+'25'!K4</f>
        <v>5290</v>
      </c>
      <c r="M4" s="469">
        <f>'01'!M4+'02'!M4+'03'!M4+'04'!M4+'05 ACPE'!M4+'05'!M4+'06'!M4+'07'!M4+'08'!M4+'09'!M4+'10'!M4+'11'!M4+'12'!M4+'18'!M4+'20'!M4+'25'!M4</f>
        <v>4378.5</v>
      </c>
      <c r="N4" s="466"/>
      <c r="O4" s="467">
        <f>'01'!O4+'02'!O4+'03'!O4+'04'!O4+'05 ACPE'!O4+'05'!O4+'06'!O4+'07'!O4+'08'!O4+'09'!O4+'10'!O4+'11'!O4+'12'!O4+'18'!O4+'20'!O4+'25'!O4</f>
        <v>9472</v>
      </c>
      <c r="Q4" s="469">
        <f>'01'!Q4+'02'!Q4+'03'!Q4+'04'!Q4+'05 ACPE'!Q4+'05'!Q4+'06'!Q4+'07'!Q4+'08'!Q4+'09'!Q4+'10'!Q4+'11'!Q4+'12'!Q4+'18'!Q4+'20'!Q4+'25'!Q4</f>
        <v>9195</v>
      </c>
      <c r="R4" s="466"/>
      <c r="S4" s="467">
        <f>'01'!S4+'02'!S4+'03'!S4+'04'!S4+'05 ACPE'!S4+'05'!S4+'06'!S4+'07'!S4+'08'!S4+'09'!S4+'10'!S4+'11'!S4+'12'!S4+'18'!S4+'20'!S4+'25'!S4</f>
        <v>10617.5</v>
      </c>
      <c r="U4" s="469">
        <f>'01'!U4+'02'!U4+'03'!U4+'04'!U4+'05 ACPE'!U4+'05'!U4+'06'!U4+'07'!U4+'08'!U4+'09'!U4+'10'!U4+'11'!U4+'12'!U4+'18'!U4+'20'!U4+'25'!U4</f>
        <v>10672</v>
      </c>
      <c r="V4" s="466"/>
      <c r="W4" s="467">
        <f>'01'!W4+'02'!W4+'03'!W4+'04'!W4+'05 ACPE'!W4+'05'!W4+'06'!W4+'07'!W4+'08'!W4+'09'!W4+'10'!W4+'11'!W4+'12'!W4+'18'!W4+'20'!W4+'25'!W4</f>
        <v>9716</v>
      </c>
      <c r="Y4" s="469">
        <f>'01'!Y4+'02'!Y4+'03'!Y4+'04'!Y4+'05 ACPE'!Y4+'05'!Y4+'06'!Y4+'07'!Y4+'08'!Y4+'09'!Y4+'10'!Y4+'11'!Y4+'12'!Y4+'18'!Y4+'20'!Y4+'25'!Y4</f>
        <v>8658.5</v>
      </c>
      <c r="Z4" s="470"/>
      <c r="AA4" s="463">
        <f>C4+E4+G4+I4+K4+M4+O4+Q4+S4+U4+W4+Y4</f>
        <v>91756</v>
      </c>
      <c r="AC4" s="471"/>
    </row>
    <row r="5" spans="1:30" ht="12.75" customHeight="1" x14ac:dyDescent="0.2">
      <c r="A5" s="449" t="s">
        <v>15</v>
      </c>
      <c r="B5" s="459"/>
      <c r="C5" s="472">
        <f>SUM(C3:C4)</f>
        <v>35042</v>
      </c>
      <c r="D5" s="461"/>
      <c r="E5" s="473">
        <f>SUM(E3:E4)</f>
        <v>36153</v>
      </c>
      <c r="F5" s="459"/>
      <c r="G5" s="472">
        <f>SUM(G3:G4)</f>
        <v>32386</v>
      </c>
      <c r="H5" s="461"/>
      <c r="I5" s="473">
        <f>SUM(I3:I4)</f>
        <v>34970</v>
      </c>
      <c r="J5" s="459"/>
      <c r="K5" s="472">
        <f>SUM(K3:K4)</f>
        <v>31140.080000000002</v>
      </c>
      <c r="L5" s="461"/>
      <c r="M5" s="473">
        <f>SUM(M3:M4)</f>
        <v>25670.02</v>
      </c>
      <c r="N5" s="459"/>
      <c r="O5" s="472">
        <f>SUM(O3:O4)</f>
        <v>33912</v>
      </c>
      <c r="P5" s="461"/>
      <c r="Q5" s="473">
        <f>SUM(Q3:Q4)</f>
        <v>36191</v>
      </c>
      <c r="R5" s="459"/>
      <c r="S5" s="472">
        <f>SUM(S3:S4)</f>
        <v>35290</v>
      </c>
      <c r="T5" s="461"/>
      <c r="U5" s="473">
        <f>SUM(U3:U4)</f>
        <v>36802</v>
      </c>
      <c r="V5" s="459"/>
      <c r="W5" s="472">
        <f>SUM(W3:W4)</f>
        <v>33483</v>
      </c>
      <c r="X5" s="461"/>
      <c r="Y5" s="473">
        <f>SUM(Y3:Y4)</f>
        <v>29930</v>
      </c>
      <c r="Z5" s="463"/>
      <c r="AA5" s="474">
        <f>C5+E5+G5+I5+K5+M5+O5+Q5+S5+U5+W5+Y5</f>
        <v>400969.1</v>
      </c>
      <c r="AC5" s="464"/>
    </row>
    <row r="6" spans="1:30" ht="12.75" customHeight="1" x14ac:dyDescent="0.2">
      <c r="A6" s="465"/>
      <c r="B6" s="459"/>
      <c r="C6" s="472"/>
      <c r="D6" s="461"/>
      <c r="E6" s="473"/>
      <c r="F6" s="459"/>
      <c r="G6" s="472"/>
      <c r="H6" s="461"/>
      <c r="I6" s="473"/>
      <c r="J6" s="459"/>
      <c r="K6" s="472"/>
      <c r="L6" s="461"/>
      <c r="M6" s="473"/>
      <c r="N6" s="459"/>
      <c r="O6" s="472"/>
      <c r="P6" s="461"/>
      <c r="Q6" s="473"/>
      <c r="R6" s="459"/>
      <c r="S6" s="472"/>
      <c r="T6" s="461"/>
      <c r="U6" s="473"/>
      <c r="V6" s="459"/>
      <c r="W6" s="472"/>
      <c r="X6" s="461"/>
      <c r="Y6" s="473"/>
      <c r="Z6" s="463"/>
      <c r="AA6" s="475"/>
      <c r="AC6" s="464"/>
    </row>
    <row r="7" spans="1:30" s="465" customFormat="1" ht="12.75" customHeight="1" x14ac:dyDescent="0.2">
      <c r="A7" s="465" t="s">
        <v>75</v>
      </c>
      <c r="B7" s="476"/>
      <c r="C7" s="477">
        <f>'01'!C7+'02'!C7+'03'!C7+'04'!C7+'05 ACPE'!C7+'05'!C7+'06'!C7+'07'!C7+'08'!C7+'09'!C7+'10'!C7+'11'!C7+'12'!C7+'18'!C7+'20'!C7+'25'!C7</f>
        <v>1505582.34</v>
      </c>
      <c r="D7" s="478"/>
      <c r="E7" s="479">
        <f>'01'!E7+'02'!E7+'03'!E7+'04'!E7+'05 ACPE'!E7+'05'!E7+'06'!E7+'07'!E7+'08'!E7+'09'!E7+'10'!E7+'11'!E7+'12'!E7+'18'!E7+'20'!E7+'25'!E7</f>
        <v>1563492.81</v>
      </c>
      <c r="F7" s="480"/>
      <c r="G7" s="477">
        <f>'01'!G7+'02'!G7+'03'!G7+'04'!G7+'05 ACPE'!G7+'05'!G7+'06'!G7+'07'!G7+'08'!G7+'09'!G7+'10'!G7+'11'!G7+'12'!G7+'18'!G7+'20'!G7+'25'!G7</f>
        <v>1324032.2899999998</v>
      </c>
      <c r="H7" s="481"/>
      <c r="I7" s="479">
        <f>'01'!I7+'02'!I7+'03'!I7+'04'!I7+'05 ACPE'!I7+'05'!I7+'06'!I7+'07'!I7+'08'!I7+'09'!I7+'10'!I7+'11'!I7+'12'!I7+'18'!I7+'20'!I7+'25'!I7</f>
        <v>1348295.56</v>
      </c>
      <c r="J7" s="480"/>
      <c r="K7" s="477">
        <f>'01'!K7+'02'!K7+'03'!K7+'04'!K7+'05 ACPE'!K7+'05'!K7+'06'!K7+'07'!K7+'08'!K7+'09'!K7+'10'!K7+'11'!K7+'12'!K7+'18'!K7+'20'!K7+'25'!K7</f>
        <v>1149150.2599999998</v>
      </c>
      <c r="L7" s="481"/>
      <c r="M7" s="479">
        <f>'01'!M7+'02'!M7+'03'!M7+'04'!M7+'05 ACPE'!M7+'05'!M7+'06'!M7+'07'!M7+'08'!M7+'09'!M7+'10'!M7+'11'!M7+'12'!M7+'18'!M7+'20'!M7+'25'!M7</f>
        <v>864891.58000000007</v>
      </c>
      <c r="N7" s="480"/>
      <c r="O7" s="477">
        <f>'01'!O7+'02'!O7+'03'!O7+'04'!O7+'05 ACPE'!O7+'05'!O7+'06'!O7+'07'!O7+'08'!O7+'09'!O7+'10'!O7+'11'!O7+'12'!O7+'18'!O7+'20'!O7+'25'!O7</f>
        <v>1192857.29</v>
      </c>
      <c r="P7" s="481"/>
      <c r="Q7" s="479">
        <f>'01'!Q7+'02'!Q7+'03'!Q7+'04'!Q7+'05 ACPE'!Q7+'05'!Q7+'06'!Q7+'07'!Q7+'08'!Q7+'09'!Q7+'10'!Q7+'11'!Q7+'12'!Q7+'18'!Q7+'20'!Q7+'25'!Q7</f>
        <v>1310473.3299999998</v>
      </c>
      <c r="R7" s="480"/>
      <c r="S7" s="477">
        <f>'01'!S7+'02'!S7+'03'!S7+'04'!S7+'05 ACPE'!S7+'05'!S7+'06'!S7+'07'!S7+'08'!S7+'09'!S7+'10'!S7+'11'!S7+'12'!S7+'18'!S7+'20'!S7+'25'!S7</f>
        <v>1368668.7499999998</v>
      </c>
      <c r="T7" s="481"/>
      <c r="U7" s="479">
        <f>'01'!U7+'02'!U7+'03'!U7+'04'!U7+'05 ACPE'!U7+'05'!U7+'06'!U7+'07'!U7+'08'!U7+'09'!U7+'10'!U7+'11'!U7+'12'!U7+'18'!U7+'20'!U7+'25'!U7</f>
        <v>1494495.5899999999</v>
      </c>
      <c r="V7" s="480"/>
      <c r="W7" s="477">
        <f>'01'!W7+'02'!W7+'03'!W7+'04'!W7+'05 ACPE'!W7+'05'!W7+'06'!W7+'07'!W7+'08'!W7+'09'!W7+'10'!W7+'11'!W7+'12'!W7+'18'!W7+'20'!W7+'25'!W7</f>
        <v>1288234.1399999997</v>
      </c>
      <c r="X7" s="481"/>
      <c r="Y7" s="479">
        <f>'01'!Y7+'02'!Y7+'03'!Y7+'04'!Y7+'05 ACPE'!Y7+'05'!Y7+'06'!Y7+'07'!Y7+'08'!Y7+'09'!Y7+'10'!Y7+'11'!Y7+'12'!Y7+'18'!Y7+'20'!Y7+'25'!Y7</f>
        <v>1276981.9200000002</v>
      </c>
      <c r="Z7" s="482"/>
      <c r="AA7" s="483">
        <f>C7+E7+G7+I7+K7+M7+O7+Q7+S7+U7+W7+Y7</f>
        <v>15687155.859999998</v>
      </c>
      <c r="AB7" s="484"/>
      <c r="AC7" s="479"/>
    </row>
    <row r="8" spans="1:30" ht="12.75" customHeight="1" x14ac:dyDescent="0.2">
      <c r="A8" s="449"/>
      <c r="B8" s="476"/>
      <c r="C8" s="472"/>
      <c r="D8" s="478"/>
      <c r="E8" s="473"/>
      <c r="F8" s="480"/>
      <c r="G8" s="472"/>
      <c r="H8" s="481"/>
      <c r="I8" s="473"/>
      <c r="J8" s="480"/>
      <c r="K8" s="472"/>
      <c r="L8" s="481"/>
      <c r="M8" s="473"/>
      <c r="N8" s="480"/>
      <c r="O8" s="472"/>
      <c r="P8" s="481"/>
      <c r="Q8" s="473"/>
      <c r="R8" s="480"/>
      <c r="S8" s="472"/>
      <c r="T8" s="481"/>
      <c r="U8" s="473"/>
      <c r="V8" s="480"/>
      <c r="W8" s="472"/>
      <c r="X8" s="481"/>
      <c r="Y8" s="473"/>
      <c r="Z8" s="482"/>
      <c r="AA8" s="475"/>
      <c r="AC8" s="485"/>
    </row>
    <row r="9" spans="1:30" ht="12.75" customHeight="1" x14ac:dyDescent="0.2">
      <c r="A9" s="449" t="s">
        <v>24</v>
      </c>
      <c r="B9" s="466"/>
      <c r="C9" s="486"/>
      <c r="F9" s="466"/>
      <c r="G9" s="486"/>
      <c r="J9" s="466"/>
      <c r="K9" s="486"/>
      <c r="N9" s="466"/>
      <c r="O9" s="486"/>
      <c r="R9" s="466"/>
      <c r="S9" s="486"/>
      <c r="V9" s="466"/>
      <c r="W9" s="486"/>
      <c r="Z9" s="470"/>
      <c r="AA9" s="487"/>
    </row>
    <row r="10" spans="1:30" ht="12.75" customHeight="1" x14ac:dyDescent="0.2">
      <c r="A10" s="488" t="s">
        <v>26</v>
      </c>
      <c r="B10" s="459">
        <f>'01'!B10+'02'!B10+'03'!B10+'04'!B10+'05 ACPE'!B10+'05'!B10+'06'!B10+'07'!B10+'08'!B10+'09'!B10+'10'!B10+'11'!B10+'12'!B10+'18'!B10+'20'!B10+'25'!B10</f>
        <v>2160</v>
      </c>
      <c r="C10" s="460">
        <f>'01'!C10+'02'!C10+'03'!C10+'04'!C10+'05 ACPE'!C10+'05'!C10+'06'!C10+'07'!C10+'08'!C10+'09'!C10+'10'!C10+'11'!C10+'12'!C10+'18'!C10+'20'!C10+'25'!C10</f>
        <v>81726.23000000001</v>
      </c>
      <c r="D10" s="461">
        <f>'01'!D10+'02'!D10+'03'!D10+'04'!D10+'05 ACPE'!D10+'05'!D10+'06'!D10+'07'!D10+'08'!D10+'09'!D10+'10'!D10+'11'!D10+'12'!D10+'18'!D10+'20'!D10+'25'!D10</f>
        <v>2243</v>
      </c>
      <c r="E10" s="462">
        <f>'01'!E10+'02'!E10+'03'!E10+'04'!E10+'05 ACPE'!E10+'05'!E10+'06'!E10+'07'!E10+'08'!E10+'09'!E10+'10'!E10+'11'!E10+'12'!E10+'18'!E10+'20'!E10+'25'!E10</f>
        <v>74197.75</v>
      </c>
      <c r="F10" s="459">
        <f>'01'!F10+'02'!F10+'03'!F10+'04'!F10+'05 ACPE'!F10+'05'!F10+'06'!F10+'07'!F10+'08'!F10+'09'!F10+'10'!F10+'11'!F10+'12'!F10+'18'!F10+'20'!F10+'25'!F10</f>
        <v>2047</v>
      </c>
      <c r="G10" s="460">
        <f>'01'!G10+'02'!G10+'03'!G10+'04'!G10+'05 ACPE'!G10+'05'!G10+'06'!G10+'07'!G10+'08'!G10+'09'!G10+'10'!G10+'11'!G10+'12'!G10+'18'!G10+'20'!G10+'25'!G10</f>
        <v>68053.889999999985</v>
      </c>
      <c r="H10" s="461">
        <f>'01'!H10+'02'!H10+'03'!H10+'04'!H10+'05 ACPE'!H10+'05'!H10+'06'!H10+'07'!H10+'08'!H10+'09'!H10+'10'!H10+'11'!H10+'12'!H10+'18'!H10+'20'!H10+'25'!H10</f>
        <v>1919</v>
      </c>
      <c r="I10" s="462">
        <f>'01'!I10+'02'!I10+'03'!I10+'04'!I10+'05 ACPE'!I10+'05'!I10+'06'!I10+'07'!I10+'08'!I10+'09'!I10+'10'!I10+'11'!I10+'12'!I10+'18'!I10+'20'!I10+'25'!I10</f>
        <v>63997.739999999991</v>
      </c>
      <c r="J10" s="459">
        <f>'01'!J10+'02'!J10+'03'!J10+'04'!J10+'05 ACPE'!J10+'05'!J10+'06'!J10+'07'!J10+'08'!J10+'09'!J10+'10'!J10+'11'!J10+'12'!J10+'18'!J10+'20'!J10+'25'!J10</f>
        <v>1727</v>
      </c>
      <c r="K10" s="460">
        <f>'01'!K10+'02'!K10+'03'!K10+'04'!K10+'05 ACPE'!K10+'05'!K10+'06'!K10+'07'!K10+'08'!K10+'09'!K10+'10'!K10+'11'!K10+'12'!K10+'18'!K10+'20'!K10+'25'!K10</f>
        <v>54162.189999999995</v>
      </c>
      <c r="L10" s="461">
        <f>'01'!L10+'02'!L10+'03'!L10+'04'!L10+'05 ACPE'!L10+'05'!L10+'06'!L10+'07'!L10+'08'!L10+'09'!L10+'10'!L10+'11'!L10+'12'!L10+'18'!L10+'20'!L10+'25'!L10</f>
        <v>1312</v>
      </c>
      <c r="M10" s="462">
        <f>'01'!M10+'02'!M10+'03'!M10+'04'!M10+'05 ACPE'!M10+'05'!M10+'06'!M10+'07'!M10+'08'!M10+'09'!M10+'10'!M10+'11'!M10+'12'!M10+'18'!M10+'20'!M10+'25'!M10</f>
        <v>26561.24</v>
      </c>
      <c r="N10" s="459">
        <f>'01'!N10+'02'!N10+'03'!N10+'04'!N10+'05 ACPE'!N10+'05'!N10+'06'!N10+'07'!N10+'08'!N10+'09'!N10+'10'!N10+'11'!N10+'12'!N10+'18'!N10+'20'!N10+'25'!N10</f>
        <v>1978</v>
      </c>
      <c r="O10" s="460">
        <f>'01'!O10+'02'!O10+'03'!O10+'04'!O10+'05 ACPE'!O10+'05'!O10+'06'!O10+'07'!O10+'08'!O10+'09'!O10+'10'!O10+'11'!O10+'12'!O10+'18'!O10+'20'!O10+'25'!O10</f>
        <v>58485.13</v>
      </c>
      <c r="P10" s="461">
        <f>'01'!P10+'02'!P10+'03'!P10+'04'!P10+'05 ACPE'!P10+'05'!P10+'06'!P10+'07'!P10+'08'!P10+'09'!P10+'10'!P10+'11'!P10+'12'!P10+'18'!P10+'20'!P10+'25'!P10</f>
        <v>1856</v>
      </c>
      <c r="Q10" s="462">
        <f>'01'!Q10+'02'!Q10+'03'!Q10+'04'!Q10+'05 ACPE'!Q10+'05'!Q10+'06'!Q10+'07'!Q10+'08'!Q10+'09'!Q10+'10'!Q10+'11'!Q10+'12'!Q10+'18'!Q10+'20'!Q10+'25'!Q10</f>
        <v>62446.39</v>
      </c>
      <c r="R10" s="459">
        <f>'01'!R10+'02'!R10+'03'!R10+'04'!R10+'05 ACPE'!R10+'05'!R10+'06'!R10+'07'!R10+'08'!R10+'09'!R10+'10'!R10+'11'!R10+'12'!R10+'18'!R10+'20'!R10+'25'!R10</f>
        <v>2234</v>
      </c>
      <c r="S10" s="460">
        <f>'01'!S10+'02'!S10+'03'!S10+'04'!S10+'05 ACPE'!S10+'05'!S10+'06'!S10+'07'!S10+'08'!S10+'09'!S10+'10'!S10+'11'!S10+'12'!S10+'18'!S10+'20'!S10+'25'!S10</f>
        <v>72912.409999999989</v>
      </c>
      <c r="T10" s="461">
        <f>'01'!T10+'02'!T10+'03'!T10+'04'!T10+'05 ACPE'!T10+'05'!T10+'06'!T10+'07'!T10+'08'!T10+'09'!T10+'10'!T10+'11'!T10+'12'!T10+'18'!T10+'20'!T10+'25'!T10</f>
        <v>2248</v>
      </c>
      <c r="U10" s="462">
        <f>'01'!U10+'02'!U10+'03'!U10+'04'!U10+'05 ACPE'!U10+'05'!U10+'06'!U10+'07'!U10+'08'!U10+'09'!U10+'10'!U10+'11'!U10+'12'!U10+'18'!U10+'20'!U10+'25'!U10</f>
        <v>74025.510000000009</v>
      </c>
      <c r="V10" s="459">
        <f>'01'!V10+'02'!V10+'03'!V10+'04'!V10+'05 ACPE'!V10+'05'!V10+'06'!V10+'07'!V10+'08'!V10+'09'!V10+'10'!V10+'11'!V10+'12'!V10+'18'!V10+'20'!V10+'25'!V10</f>
        <v>1999</v>
      </c>
      <c r="W10" s="460">
        <f>'01'!W10+'02'!W10+'03'!W10+'04'!W10+'05 ACPE'!W10+'05'!W10+'06'!W10+'07'!W10+'08'!W10+'09'!W10+'10'!W10+'11'!W10+'12'!W10+'18'!W10+'20'!W10+'25'!W10</f>
        <v>84456.01</v>
      </c>
      <c r="X10" s="461">
        <f>'01'!X10+'02'!X10+'03'!X10+'04'!X10+'05 ACPE'!X10+'05'!X10+'06'!X10+'07'!X10+'08'!X10+'09'!X10+'10'!X10+'11'!X10+'12'!X10+'18'!X10+'20'!X10+'25'!X10</f>
        <v>1828</v>
      </c>
      <c r="Y10" s="462">
        <f>'01'!Y10+'02'!Y10+'03'!Y10+'04'!Y10+'05 ACPE'!Y10+'05'!Y10+'06'!Y10+'07'!Y10+'08'!Y10+'09'!Y10+'10'!Y10+'11'!Y10+'12'!Y10+'18'!Y10+'20'!Y10+'25'!Y10</f>
        <v>76915.179999999993</v>
      </c>
      <c r="Z10" s="470">
        <f t="shared" ref="Z10:AA13" si="0">B10+D10+F10+H10+J10+L10+N10+P10+R10+T10+V10+X10</f>
        <v>23551</v>
      </c>
      <c r="AA10" s="463">
        <f t="shared" si="0"/>
        <v>797939.66999999993</v>
      </c>
      <c r="AC10" s="489"/>
    </row>
    <row r="11" spans="1:30" ht="12.75" customHeight="1" x14ac:dyDescent="0.2">
      <c r="A11" s="488" t="s">
        <v>102</v>
      </c>
      <c r="B11" s="459">
        <f>'01'!B11+'02'!B11+'03'!B11+'04'!B11+'05 ACPE'!B11+'05'!B11+'06'!B11+'07'!B11+'08'!B11+'09'!B11+'10'!B11+'11'!B11+'12'!B11+'18'!B11+'20'!B11+'25'!B11</f>
        <v>90</v>
      </c>
      <c r="C11" s="460">
        <f>'01'!C11+'02'!C11+'03'!C11+'04'!C11+'05 ACPE'!C11+'05'!C11+'06'!C11+'07'!C11+'08'!C11+'09'!C11+'10'!C11+'11'!C11+'12'!C11+'18'!C11+'20'!C11+'25'!C11</f>
        <v>1400.4900000000002</v>
      </c>
      <c r="D11" s="461">
        <f>'01'!D11+'02'!D11+'03'!D11+'04'!D11+'05 ACPE'!D11+'05'!D11+'06'!D11+'07'!D11+'08'!D11+'09'!D11+'10'!D11+'11'!D11+'12'!D11+'18'!D11+'20'!D11+'25'!D11</f>
        <v>67</v>
      </c>
      <c r="E11" s="462">
        <f>'01'!E11+'02'!E11+'03'!E11+'04'!E11+'05 ACPE'!E11+'05'!E11+'06'!E11+'07'!E11+'08'!E11+'09'!E11+'10'!E11+'11'!E11+'12'!E11+'18'!E11+'20'!E11+'25'!E11</f>
        <v>1225.2499999999998</v>
      </c>
      <c r="F11" s="459">
        <f>'01'!F11+'02'!F11+'03'!F11+'04'!F11+'05 ACPE'!F11+'05'!F11+'06'!F11+'07'!F11+'08'!F11+'09'!F11+'10'!F11+'11'!F11+'12'!F11+'18'!F11+'20'!F11+'25'!F11</f>
        <v>60</v>
      </c>
      <c r="G11" s="460">
        <f>'01'!G11+'02'!G11+'03'!G11+'04'!G11+'05 ACPE'!G11+'05'!G11+'06'!G11+'07'!G11+'08'!G11+'09'!G11+'10'!G11+'11'!G11+'12'!G11+'18'!G11+'20'!G11+'25'!G11</f>
        <v>1790.2900000000002</v>
      </c>
      <c r="H11" s="461">
        <f>'01'!H11+'02'!H11+'03'!H11+'04'!H11+'05 ACPE'!H11+'05'!H11+'06'!H11+'07'!H11+'08'!H11+'09'!H11+'10'!H11+'11'!H11+'12'!H11+'18'!H11+'20'!H11+'25'!H11</f>
        <v>21</v>
      </c>
      <c r="I11" s="462">
        <f>'01'!I11+'02'!I11+'03'!I11+'04'!I11+'05 ACPE'!I11+'05'!I11+'06'!I11+'07'!I11+'08'!I11+'09'!I11+'10'!I11+'11'!I11+'12'!I11+'18'!I11+'20'!I11+'25'!I11</f>
        <v>271.70999999999998</v>
      </c>
      <c r="J11" s="459">
        <f>'01'!J11+'02'!J11+'03'!J11+'04'!J11+'05 ACPE'!J11+'05'!J11+'06'!J11+'07'!J11+'08'!J11+'09'!J11+'10'!J11+'11'!J11+'12'!J11+'18'!J11+'20'!J11+'25'!J11</f>
        <v>34</v>
      </c>
      <c r="K11" s="460">
        <f>'01'!K11+'02'!K11+'03'!K11+'04'!K11+'05 ACPE'!K11+'05'!K11+'06'!K11+'07'!K11+'08'!K11+'09'!K11+'10'!K11+'11'!K11+'12'!K11+'18'!K11+'20'!K11+'25'!K11</f>
        <v>615.82999999999993</v>
      </c>
      <c r="L11" s="461">
        <f>'01'!L11+'02'!L11+'03'!L11+'04'!L11+'05 ACPE'!L11+'05'!L11+'06'!L11+'07'!L11+'08'!L11+'09'!L11+'10'!L11+'11'!L11+'12'!L11+'18'!L11+'20'!L11+'25'!L11</f>
        <v>8</v>
      </c>
      <c r="M11" s="462">
        <f>'01'!M11+'02'!M11+'03'!M11+'04'!M11+'05 ACPE'!M11+'05'!M11+'06'!M11+'07'!M11+'08'!M11+'09'!M11+'10'!M11+'11'!M11+'12'!M11+'18'!M11+'20'!M11+'25'!M11</f>
        <v>186.85999999999999</v>
      </c>
      <c r="N11" s="459">
        <f>'01'!N11+'02'!N11+'03'!N11+'04'!N11+'05 ACPE'!N11+'05'!N11+'06'!N11+'07'!N11+'08'!N11+'09'!N11+'10'!N11+'11'!N11+'12'!N11+'18'!N11+'20'!N11+'25'!N11</f>
        <v>25</v>
      </c>
      <c r="O11" s="460">
        <f>'01'!O11+'02'!O11+'03'!O11+'04'!O11+'05 ACPE'!O11+'05'!O11+'06'!O11+'07'!O11+'08'!O11+'09'!O11+'10'!O11+'11'!O11+'12'!O11+'18'!O11+'20'!O11+'25'!O11</f>
        <v>518.45000000000005</v>
      </c>
      <c r="P11" s="461">
        <f>'01'!P11+'02'!P11+'03'!P11+'04'!P11+'05 ACPE'!P11+'05'!P11+'06'!P11+'07'!P11+'08'!P11+'09'!P11+'10'!P11+'11'!P11+'12'!P11+'18'!P11+'20'!P11+'25'!P11</f>
        <v>36</v>
      </c>
      <c r="Q11" s="462">
        <f>'01'!Q11+'02'!Q11+'03'!Q11+'04'!Q11+'05 ACPE'!Q11+'05'!Q11+'06'!Q11+'07'!Q11+'08'!Q11+'09'!Q11+'10'!Q11+'11'!Q11+'12'!Q11+'18'!Q11+'20'!Q11+'25'!Q11</f>
        <v>640.44899999999984</v>
      </c>
      <c r="R11" s="459">
        <f>'01'!R11+'02'!R11+'03'!R11+'04'!R11+'05 ACPE'!R11+'05'!R11+'06'!R11+'07'!R11+'08'!R11+'09'!R11+'10'!R11+'11'!R11+'12'!R11+'18'!R11+'20'!R11+'25'!R11</f>
        <v>50</v>
      </c>
      <c r="S11" s="460">
        <f>'01'!S11+'02'!S11+'03'!S11+'04'!S11+'05 ACPE'!S11+'05'!S11+'06'!S11+'07'!S11+'08'!S11+'09'!S11+'10'!S11+'11'!S11+'12'!S11+'18'!S11+'20'!S11+'25'!S11</f>
        <v>934.61999999999989</v>
      </c>
      <c r="T11" s="461">
        <f>'01'!T11+'02'!T11+'03'!T11+'04'!T11+'05 ACPE'!T11+'05'!T11+'06'!T11+'07'!T11+'08'!T11+'09'!T11+'10'!T11+'11'!T11+'12'!T11+'18'!T11+'20'!T11+'25'!T11</f>
        <v>66</v>
      </c>
      <c r="U11" s="462">
        <f>'01'!U11+'02'!U11+'03'!U11+'04'!U11+'05 ACPE'!U11+'05'!U11+'06'!U11+'07'!U11+'08'!U11+'09'!U11+'10'!U11+'11'!U11+'12'!U11+'18'!U11+'20'!U11+'25'!U11</f>
        <v>2076.62</v>
      </c>
      <c r="V11" s="459">
        <f>'01'!V11+'02'!V11+'03'!V11+'04'!V11+'05 ACPE'!V11+'05'!V11+'06'!V11+'07'!V11+'08'!V11+'09'!V11+'10'!V11+'11'!V11+'12'!V11+'18'!V11+'20'!V11+'25'!V11</f>
        <v>59</v>
      </c>
      <c r="W11" s="460">
        <f>'01'!W11+'02'!W11+'03'!W11+'04'!W11+'05 ACPE'!W11+'05'!W11+'06'!W11+'07'!W11+'08'!W11+'09'!W11+'10'!W11+'11'!W11+'12'!W11+'18'!W11+'20'!W11+'25'!W11</f>
        <v>1964.31</v>
      </c>
      <c r="X11" s="461">
        <f>'01'!X11+'02'!X11+'03'!X11+'04'!X11+'05 ACPE'!X11+'05'!X11+'06'!X11+'07'!X11+'08'!X11+'09'!X11+'10'!X11+'11'!X11+'12'!X11+'18'!X11+'20'!X11+'25'!X11</f>
        <v>51</v>
      </c>
      <c r="Y11" s="462">
        <f>'01'!Y11+'02'!Y11+'03'!Y11+'04'!Y11+'05 ACPE'!Y11+'05'!Y11+'06'!Y11+'07'!Y11+'08'!Y11+'09'!Y11+'10'!Y11+'11'!Y11+'12'!Y11+'18'!Y11+'20'!Y11+'25'!Y11</f>
        <v>1297.29</v>
      </c>
      <c r="Z11" s="470">
        <f t="shared" si="0"/>
        <v>567</v>
      </c>
      <c r="AA11" s="463">
        <f t="shared" si="0"/>
        <v>12922.168999999998</v>
      </c>
      <c r="AC11" s="489"/>
      <c r="AD11" s="6"/>
    </row>
    <row r="12" spans="1:30" ht="12.75" customHeight="1" x14ac:dyDescent="0.2">
      <c r="A12" s="465" t="s">
        <v>95</v>
      </c>
      <c r="B12" s="459">
        <f>'01'!B12+'02'!B12+'03'!B12+'04'!B12+'05 ACPE'!B12+'05'!B12+'06'!B12+'07'!B12+'08'!B12+'09'!B12+'10'!B12+'11'!B12+'12'!B12+'18'!B12+'20'!B12+'25'!B12</f>
        <v>251</v>
      </c>
      <c r="C12" s="460">
        <f>'01'!C12+'02'!C12+'03'!C12+'04'!C12+'05 ACPE'!C12+'05'!C12+'06'!C12+'07'!C12+'08'!C12+'09'!C12+'10'!C12+'11'!C12+'12'!C12+'18'!C12+'20'!C12+'25'!C12</f>
        <v>13061.530000000002</v>
      </c>
      <c r="D12" s="461">
        <f>'01'!D12+'02'!D12+'03'!D12+'04'!D12+'05 ACPE'!D12+'05'!D12+'06'!D12+'07'!D12+'08'!D12+'09'!D12+'10'!D12+'11'!D12+'12'!D12+'18'!D12+'20'!D12+'25'!D12</f>
        <v>368</v>
      </c>
      <c r="E12" s="462">
        <f>'01'!E12+'02'!E12+'03'!E12+'04'!E12+'05 ACPE'!E12+'05'!E12+'06'!E12+'07'!E12+'08'!E12+'09'!E12+'10'!E12+'11'!E12+'12'!E12+'18'!E12+'20'!E12+'25'!E12</f>
        <v>22551.260000000002</v>
      </c>
      <c r="F12" s="459">
        <f>'01'!F12+'02'!F12+'03'!F12+'04'!F12+'05 ACPE'!F12+'05'!F12+'06'!F12+'07'!F12+'08'!F12+'09'!F12+'10'!F12+'11'!F12+'12'!F12+'18'!F12+'20'!F12+'25'!F12</f>
        <v>248</v>
      </c>
      <c r="G12" s="460">
        <f>'01'!G12+'02'!G12+'03'!G12+'04'!G12+'05 ACPE'!G12+'05'!G12+'06'!G12+'07'!G12+'08'!G12+'09'!G12+'10'!G12+'11'!G12+'12'!G12+'18'!G12+'20'!G12+'25'!G12</f>
        <v>19019.440000000002</v>
      </c>
      <c r="H12" s="461">
        <f>'01'!H12+'02'!H12+'03'!H12+'04'!H12+'05 ACPE'!H12+'05'!H12+'06'!H12+'07'!H12+'08'!H12+'09'!H12+'10'!H12+'11'!H12+'12'!H12+'18'!H12+'20'!H12+'25'!H12</f>
        <v>125</v>
      </c>
      <c r="I12" s="462">
        <f>'01'!I12+'02'!I12+'03'!I12+'04'!I12+'05 ACPE'!I12+'05'!I12+'06'!I12+'07'!I12+'08'!I12+'09'!I12+'10'!I12+'11'!I12+'12'!I12+'18'!I12+'20'!I12+'25'!I12</f>
        <v>5038.93</v>
      </c>
      <c r="J12" s="459">
        <f>'01'!J12+'02'!J12+'03'!J12+'04'!J12+'05 ACPE'!J12+'05'!J12+'06'!J12+'07'!J12+'08'!J12+'09'!J12+'10'!J12+'11'!J12+'12'!J12+'18'!J12+'20'!J12+'25'!J12</f>
        <v>108</v>
      </c>
      <c r="K12" s="460">
        <f>'01'!K12+'02'!K12+'03'!K12+'04'!K12+'05 ACPE'!K12+'05'!K12+'06'!K12+'07'!K12+'08'!K12+'09'!K12+'10'!K12+'11'!K12+'12'!K12+'18'!K12+'20'!K12+'25'!K12</f>
        <v>5756.66</v>
      </c>
      <c r="L12" s="461">
        <f>'01'!L12+'02'!L12+'03'!L12+'04'!L12+'05 ACPE'!L12+'05'!L12+'06'!L12+'07'!L12+'08'!L12+'09'!L12+'10'!L12+'11'!L12+'12'!L12+'18'!L12+'20'!L12+'25'!L12</f>
        <v>79</v>
      </c>
      <c r="M12" s="462">
        <f>'01'!M12+'02'!M12+'03'!M12+'04'!M12+'05 ACPE'!M12+'05'!M12+'06'!M12+'07'!M12+'08'!M12+'09'!M12+'10'!M12+'11'!M12+'12'!M12+'18'!M12+'20'!M12+'25'!M12</f>
        <v>5167.01</v>
      </c>
      <c r="N12" s="459">
        <f>'01'!N12+'02'!N12+'03'!N12+'04'!N12+'05 ACPE'!N12+'05'!N12+'06'!N12+'07'!N12+'08'!N12+'09'!N12+'10'!N12+'11'!N12+'12'!N12+'18'!N12+'20'!N12+'25'!N12</f>
        <v>84</v>
      </c>
      <c r="O12" s="460">
        <f>'01'!O12+'02'!O12+'03'!O12+'04'!O12+'05 ACPE'!O12+'05'!O12+'06'!O12+'07'!O12+'08'!O12+'09'!O12+'10'!O12+'11'!O12+'12'!O12+'18'!O12+'20'!O12+'25'!O12</f>
        <v>4875.9999999999991</v>
      </c>
      <c r="P12" s="461">
        <f>'01'!P12+'02'!P12+'03'!P12+'04'!P12+'05 ACPE'!P12+'05'!P12+'06'!P12+'07'!P12+'08'!P12+'09'!P12+'10'!P12+'11'!P12+'12'!P12+'18'!P12+'20'!P12+'25'!P12</f>
        <v>108</v>
      </c>
      <c r="Q12" s="462">
        <f>'01'!Q12+'02'!Q12+'03'!Q12+'04'!Q12+'05 ACPE'!Q12+'05'!Q12+'06'!Q12+'07'!Q12+'08'!Q12+'09'!Q12+'10'!Q12+'11'!Q12+'12'!Q12+'18'!Q12+'20'!Q12+'25'!Q12</f>
        <v>6564.3499999999985</v>
      </c>
      <c r="R12" s="459">
        <f>'01'!R12+'02'!R12+'03'!R12+'04'!R12+'05 ACPE'!R12+'05'!R12+'06'!R12+'07'!R12+'08'!R12+'09'!R12+'10'!R12+'11'!R12+'12'!R12+'18'!R12+'20'!R12+'25'!R12</f>
        <v>93</v>
      </c>
      <c r="S12" s="460">
        <f>'01'!S12+'02'!S12+'03'!S12+'04'!S12+'05 ACPE'!S12+'05'!S12+'06'!S12+'07'!S12+'08'!S12+'09'!S12+'10'!S12+'11'!S12+'12'!S12+'18'!S12+'20'!S12+'25'!S12</f>
        <v>6385.6900000000005</v>
      </c>
      <c r="T12" s="461">
        <f>'01'!T12+'02'!T12+'03'!T12+'04'!T12+'05 ACPE'!T12+'05'!T12+'06'!T12+'07'!T12+'08'!T12+'09'!T12+'10'!T12+'11'!T12+'12'!T12+'18'!T12+'20'!T12+'25'!T12</f>
        <v>103</v>
      </c>
      <c r="U12" s="462">
        <f>'01'!U12+'02'!U12+'03'!U12+'04'!U12+'05 ACPE'!U12+'05'!U12+'06'!U12+'07'!U12+'08'!U12+'09'!U12+'10'!U12+'11'!U12+'12'!U12+'18'!U12+'20'!U12+'25'!U12</f>
        <v>7388.8399999999992</v>
      </c>
      <c r="V12" s="459">
        <f>'01'!V12+'02'!V12+'03'!V12+'04'!V12+'05 ACPE'!V12+'05'!V12+'06'!V12+'07'!V12+'08'!V12+'09'!V12+'10'!V12+'11'!V12+'12'!V12+'18'!V12+'20'!V12+'25'!V12</f>
        <v>118</v>
      </c>
      <c r="W12" s="460">
        <f>'01'!W12+'02'!W12+'03'!W12+'04'!W12+'05 ACPE'!W12+'05'!W12+'06'!W12+'07'!W12+'08'!W12+'09'!W12+'10'!W12+'11'!W12+'12'!W12+'18'!W12+'20'!W12+'25'!W12</f>
        <v>6441.9999999999991</v>
      </c>
      <c r="X12" s="461">
        <f>'01'!X12+'02'!X12+'03'!X12+'04'!X12+'05 ACPE'!X12+'05'!X12+'06'!X12+'07'!X12+'08'!X12+'09'!X12+'10'!X12+'11'!X12+'12'!X12+'18'!X12+'20'!X12+'25'!X12</f>
        <v>108</v>
      </c>
      <c r="Y12" s="462">
        <f>'01'!Y12+'02'!Y12+'03'!Y12+'04'!Y12+'05 ACPE'!Y12+'05'!Y12+'06'!Y12+'07'!Y12+'08'!Y12+'09'!Y12+'10'!Y12+'11'!Y12+'12'!Y12+'18'!Y12+'20'!Y12+'25'!Y12</f>
        <v>8736.59</v>
      </c>
      <c r="Z12" s="470">
        <f t="shared" si="0"/>
        <v>1793</v>
      </c>
      <c r="AA12" s="463">
        <f t="shared" si="0"/>
        <v>110988.29999999999</v>
      </c>
      <c r="AC12" s="489"/>
      <c r="AD12" s="6"/>
    </row>
    <row r="13" spans="1:30" ht="12.75" customHeight="1" x14ac:dyDescent="0.2">
      <c r="A13" s="465" t="s">
        <v>96</v>
      </c>
      <c r="B13" s="459">
        <f>'01'!B13+'02'!B13+'03'!B13+'04'!B13+'05 ACPE'!B13+'05'!B13+'06'!B13+'07'!B13+'08'!B13+'09'!B13+'10'!B13+'11'!B13+'12'!B13+'18'!B13+'20'!B13+'25'!B13</f>
        <v>3</v>
      </c>
      <c r="C13" s="460">
        <f>'01'!C13+'02'!C13+'03'!C13+'04'!C13+'05 ACPE'!C13+'05'!C13+'06'!C13+'07'!C13+'08'!C13+'09'!C13+'10'!C13+'11'!C13+'12'!C13+'18'!C13+'20'!C13+'25'!C13</f>
        <v>12</v>
      </c>
      <c r="D13" s="461">
        <f>'01'!D13+'02'!D13+'03'!D13+'04'!D13+'05 ACPE'!D13+'05'!D13+'06'!D13+'07'!D13+'08'!D13+'09'!D13+'10'!D13+'11'!D13+'12'!D13+'18'!D13+'20'!D13+'25'!D13</f>
        <v>5</v>
      </c>
      <c r="E13" s="462">
        <f>'01'!E13+'02'!E13+'03'!E13+'04'!E13+'05 ACPE'!E13+'05'!E13+'06'!E13+'07'!E13+'08'!E13+'09'!E13+'10'!E13+'11'!E13+'12'!E13+'18'!E13+'20'!E13+'25'!E13</f>
        <v>64</v>
      </c>
      <c r="F13" s="459">
        <f>'01'!F13+'02'!F13+'03'!F13+'04'!F13+'05 ACPE'!F13+'05'!F13+'06'!F13+'07'!F13+'08'!F13+'09'!F13+'10'!F13+'11'!F13+'12'!F13+'18'!F13+'20'!F13+'25'!F13</f>
        <v>4</v>
      </c>
      <c r="G13" s="460">
        <f>'01'!G13+'02'!G13+'03'!G13+'04'!G13+'05 ACPE'!G13+'05'!G13+'06'!G13+'07'!G13+'08'!G13+'09'!G13+'10'!G13+'11'!G13+'12'!G13+'18'!G13+'20'!G13+'25'!G13</f>
        <v>195</v>
      </c>
      <c r="H13" s="461">
        <f>'01'!H13+'02'!H13+'03'!H13+'04'!H13+'05 ACPE'!H13+'05'!H13+'06'!H13+'07'!H13+'08'!H13+'09'!H13+'10'!H13+'11'!H13+'12'!H13+'18'!H13+'20'!H13+'25'!H13</f>
        <v>13</v>
      </c>
      <c r="I13" s="462">
        <f>'01'!I13+'02'!I13+'03'!I13+'04'!I13+'05 ACPE'!I13+'05'!I13+'06'!I13+'07'!I13+'08'!I13+'09'!I13+'10'!I13+'11'!I13+'12'!I13+'18'!I13+'20'!I13+'25'!I13</f>
        <v>372.6</v>
      </c>
      <c r="J13" s="459">
        <f>'01'!J13+'02'!J13+'03'!J13+'04'!J13+'05 ACPE'!J13+'05'!J13+'06'!J13+'07'!J13+'08'!J13+'09'!J13+'10'!J13+'11'!J13+'12'!J13+'18'!J13+'20'!J13+'25'!J13</f>
        <v>6</v>
      </c>
      <c r="K13" s="460">
        <f>'01'!K13+'02'!K13+'03'!K13+'04'!K13+'05 ACPE'!K13+'05'!K13+'06'!K13+'07'!K13+'08'!K13+'09'!K13+'10'!K13+'11'!K13+'12'!K13+'18'!K13+'20'!K13+'25'!K13</f>
        <v>108.42</v>
      </c>
      <c r="L13" s="461">
        <f>'01'!L13+'02'!L13+'03'!L13+'04'!L13+'05 ACPE'!L13+'05'!L13+'06'!L13+'07'!L13+'08'!L13+'09'!L13+'10'!L13+'11'!L13+'12'!L13+'18'!L13+'20'!L13+'25'!L13</f>
        <v>12</v>
      </c>
      <c r="M13" s="462">
        <f>'01'!M13+'02'!M13+'03'!M13+'04'!M13+'05 ACPE'!M13+'05'!M13+'06'!M13+'07'!M13+'08'!M13+'09'!M13+'10'!M13+'11'!M13+'12'!M13+'18'!M13+'20'!M13+'25'!M13</f>
        <v>688.05</v>
      </c>
      <c r="N13" s="459">
        <f>'01'!N13+'02'!N13+'03'!N13+'04'!N13+'05 ACPE'!N13+'05'!N13+'06'!N13+'07'!N13+'08'!N13+'09'!N13+'10'!N13+'11'!N13+'12'!N13+'18'!N13+'20'!N13+'25'!N13</f>
        <v>11</v>
      </c>
      <c r="O13" s="460">
        <f>'01'!O13+'02'!O13+'03'!O13+'04'!O13+'05 ACPE'!O13+'05'!O13+'06'!O13+'07'!O13+'08'!O13+'09'!O13+'10'!O13+'11'!O13+'12'!O13+'18'!O13+'20'!O13+'25'!O13</f>
        <v>2018.4</v>
      </c>
      <c r="P13" s="461">
        <f>'01'!P13+'02'!P13+'03'!P13+'04'!P13+'05 ACPE'!P13+'05'!P13+'06'!P13+'07'!P13+'08'!P13+'09'!P13+'10'!P13+'11'!P13+'12'!P13+'18'!P13+'20'!P13+'25'!P13</f>
        <v>3</v>
      </c>
      <c r="Q13" s="462">
        <f>'01'!Q13+'02'!Q13+'03'!Q13+'04'!Q13+'05 ACPE'!Q13+'05'!Q13+'06'!Q13+'07'!Q13+'08'!Q13+'09'!Q13+'10'!Q13+'11'!Q13+'12'!Q13+'18'!Q13+'20'!Q13+'25'!Q13</f>
        <v>366.12</v>
      </c>
      <c r="R13" s="459">
        <f>'01'!R13+'02'!R13+'03'!R13+'04'!R13+'05 ACPE'!R13+'05'!R13+'06'!R13+'07'!R13+'08'!R13+'09'!R13+'10'!R13+'11'!R13+'12'!R13+'18'!R13+'20'!R13+'25'!R13</f>
        <v>4</v>
      </c>
      <c r="S13" s="460">
        <f>'01'!S13+'02'!S13+'03'!S13+'04'!S13+'05 ACPE'!S13+'05'!S13+'06'!S13+'07'!S13+'08'!S13+'09'!S13+'10'!S13+'11'!S13+'12'!S13+'18'!S13+'20'!S13+'25'!S13</f>
        <v>88.8</v>
      </c>
      <c r="T13" s="461">
        <f>'01'!T13+'02'!T13+'03'!T13+'04'!T13+'05 ACPE'!T13+'05'!T13+'06'!T13+'07'!T13+'08'!T13+'09'!T13+'10'!T13+'11'!T13+'12'!T13+'18'!T13+'20'!T13+'25'!T13</f>
        <v>10</v>
      </c>
      <c r="U13" s="462">
        <f>'01'!U13+'02'!U13+'03'!U13+'04'!U13+'05 ACPE'!U13+'05'!U13+'06'!U13+'07'!U13+'08'!U13+'09'!U13+'10'!U13+'11'!U13+'12'!U13+'18'!U13+'20'!U13+'25'!U13</f>
        <v>513.1</v>
      </c>
      <c r="V13" s="459">
        <f>'01'!V13+'02'!V13+'03'!V13+'04'!V13+'05 ACPE'!V13+'05'!V13+'06'!V13+'07'!V13+'08'!V13+'09'!V13+'10'!V13+'11'!V13+'12'!V13+'18'!V13+'20'!V13+'25'!V13</f>
        <v>5</v>
      </c>
      <c r="W13" s="460">
        <f>'01'!W13+'02'!W13+'03'!W13+'04'!W13+'05 ACPE'!W13+'05'!W13+'06'!W13+'07'!W13+'08'!W13+'09'!W13+'10'!W13+'11'!W13+'12'!W13+'18'!W13+'20'!W13+'25'!W13</f>
        <v>202</v>
      </c>
      <c r="X13" s="461">
        <f>'01'!X13+'02'!X13+'03'!X13+'04'!X13+'05 ACPE'!X13+'05'!X13+'06'!X13+'07'!X13+'08'!X13+'09'!X13+'10'!X13+'11'!X13+'12'!X13+'18'!X13+'20'!X13+'25'!X13</f>
        <v>0</v>
      </c>
      <c r="Y13" s="462">
        <f>'01'!Y13+'02'!Y13+'03'!Y13+'04'!Y13+'05 ACPE'!Y13+'05'!Y13+'06'!Y13+'07'!Y13+'08'!Y13+'09'!Y13+'10'!Y13+'11'!Y13+'12'!Y13+'18'!Y13+'20'!Y13+'25'!Y13</f>
        <v>0</v>
      </c>
      <c r="Z13" s="470">
        <f t="shared" si="0"/>
        <v>76</v>
      </c>
      <c r="AA13" s="463">
        <f t="shared" si="0"/>
        <v>4628.4900000000007</v>
      </c>
      <c r="AD13" s="6"/>
    </row>
    <row r="14" spans="1:30" ht="12.75" customHeight="1" x14ac:dyDescent="0.2">
      <c r="A14" s="490" t="s">
        <v>20</v>
      </c>
      <c r="B14" s="491">
        <f t="shared" ref="B14:AA14" si="1">SUM(B10:B13)</f>
        <v>2504</v>
      </c>
      <c r="C14" s="492">
        <f t="shared" si="1"/>
        <v>96200.250000000015</v>
      </c>
      <c r="D14" s="493">
        <f t="shared" si="1"/>
        <v>2683</v>
      </c>
      <c r="E14" s="494">
        <f t="shared" si="1"/>
        <v>98038.260000000009</v>
      </c>
      <c r="F14" s="491">
        <f t="shared" si="1"/>
        <v>2359</v>
      </c>
      <c r="G14" s="492">
        <f t="shared" si="1"/>
        <v>89058.619999999981</v>
      </c>
      <c r="H14" s="493">
        <f t="shared" si="1"/>
        <v>2078</v>
      </c>
      <c r="I14" s="494">
        <f t="shared" si="1"/>
        <v>69680.98</v>
      </c>
      <c r="J14" s="491">
        <f t="shared" si="1"/>
        <v>1875</v>
      </c>
      <c r="K14" s="492">
        <f t="shared" si="1"/>
        <v>60643.099999999991</v>
      </c>
      <c r="L14" s="493">
        <f t="shared" si="1"/>
        <v>1411</v>
      </c>
      <c r="M14" s="494">
        <f t="shared" si="1"/>
        <v>32603.16</v>
      </c>
      <c r="N14" s="491">
        <f t="shared" si="1"/>
        <v>2098</v>
      </c>
      <c r="O14" s="492">
        <f t="shared" si="1"/>
        <v>65897.98</v>
      </c>
      <c r="P14" s="493">
        <f t="shared" si="1"/>
        <v>2003</v>
      </c>
      <c r="Q14" s="494">
        <f t="shared" si="1"/>
        <v>70017.308999999994</v>
      </c>
      <c r="R14" s="491">
        <f t="shared" si="1"/>
        <v>2381</v>
      </c>
      <c r="S14" s="492">
        <f t="shared" si="1"/>
        <v>80321.51999999999</v>
      </c>
      <c r="T14" s="493">
        <f t="shared" si="1"/>
        <v>2427</v>
      </c>
      <c r="U14" s="494">
        <f t="shared" si="1"/>
        <v>84004.07</v>
      </c>
      <c r="V14" s="491">
        <f t="shared" si="1"/>
        <v>2181</v>
      </c>
      <c r="W14" s="492">
        <f t="shared" si="1"/>
        <v>93064.319999999992</v>
      </c>
      <c r="X14" s="493">
        <f t="shared" si="1"/>
        <v>1987</v>
      </c>
      <c r="Y14" s="494">
        <f t="shared" si="1"/>
        <v>86949.059999999983</v>
      </c>
      <c r="Z14" s="495">
        <f t="shared" si="1"/>
        <v>25987</v>
      </c>
      <c r="AA14" s="474">
        <f t="shared" si="1"/>
        <v>926478.62899999996</v>
      </c>
      <c r="AD14" s="6"/>
    </row>
    <row r="15" spans="1:30" s="457" customFormat="1" ht="12.75" customHeight="1" x14ac:dyDescent="0.2">
      <c r="A15" s="496"/>
      <c r="B15" s="459"/>
      <c r="C15" s="460"/>
      <c r="D15" s="461"/>
      <c r="E15" s="462"/>
      <c r="F15" s="459"/>
      <c r="G15" s="497"/>
      <c r="H15" s="461"/>
      <c r="I15" s="462"/>
      <c r="J15" s="459"/>
      <c r="K15" s="460"/>
      <c r="L15" s="461"/>
      <c r="M15" s="462"/>
      <c r="N15" s="459"/>
      <c r="O15" s="460"/>
      <c r="P15" s="461"/>
      <c r="Q15" s="462"/>
      <c r="R15" s="459"/>
      <c r="S15" s="460"/>
      <c r="T15" s="461"/>
      <c r="U15" s="462"/>
      <c r="V15" s="459"/>
      <c r="W15" s="460"/>
      <c r="X15" s="461"/>
      <c r="Y15" s="462"/>
      <c r="Z15" s="463"/>
      <c r="AA15" s="498"/>
      <c r="AB15" s="456"/>
      <c r="AD15" s="20"/>
    </row>
    <row r="16" spans="1:30" ht="12.75" customHeight="1" x14ac:dyDescent="0.2">
      <c r="A16" s="449" t="s">
        <v>25</v>
      </c>
      <c r="B16" s="499"/>
      <c r="C16" s="497"/>
      <c r="D16" s="465"/>
      <c r="E16" s="457"/>
      <c r="F16" s="499"/>
      <c r="G16" s="497"/>
      <c r="H16" s="465"/>
      <c r="I16" s="457"/>
      <c r="J16" s="499"/>
      <c r="K16" s="497"/>
      <c r="L16" s="465"/>
      <c r="M16" s="457"/>
      <c r="N16" s="499"/>
      <c r="O16" s="497"/>
      <c r="P16" s="465"/>
      <c r="Q16" s="457"/>
      <c r="R16" s="499"/>
      <c r="S16" s="497"/>
      <c r="T16" s="465"/>
      <c r="U16" s="457"/>
      <c r="V16" s="499"/>
      <c r="W16" s="497"/>
      <c r="X16" s="465"/>
      <c r="Y16" s="457"/>
      <c r="Z16" s="500"/>
      <c r="AA16" s="501"/>
      <c r="AD16" s="20"/>
    </row>
    <row r="17" spans="1:30" ht="12.75" customHeight="1" x14ac:dyDescent="0.2">
      <c r="A17" s="465" t="s">
        <v>52</v>
      </c>
      <c r="B17" s="459">
        <f>'01'!B17+'02'!B17+'03'!B17+'04'!B17+'05 ACPE'!B17+'05'!B17+'06'!B17+'07'!B17+'08'!B17+'09'!B17+'10'!B17+'11'!B17+'12'!B17+'18'!B17+'20'!B17+'25'!B17</f>
        <v>0</v>
      </c>
      <c r="C17" s="460">
        <f>'01'!C17+'02'!C17+'03'!C17+'04'!C17+'05 ACPE'!C17+'05'!C17+'06'!C17+'07'!C17+'08'!C17+'09'!C17+'10'!C17+'11'!C17+'12'!C17+'18'!C17+'20'!C17+'25'!C17</f>
        <v>0</v>
      </c>
      <c r="D17" s="461">
        <f>'01'!D17+'02'!D17+'03'!D17+'04'!D17+'05 ACPE'!D17+'05'!D17+'06'!D17+'07'!D17+'08'!D17+'09'!D17+'10'!D17+'11'!D17+'12'!D17+'18'!D17+'20'!D17+'25'!D17</f>
        <v>120</v>
      </c>
      <c r="E17" s="462">
        <f>'01'!E17+'02'!E17+'03'!E17+'04'!E17+'05 ACPE'!E17+'05'!E17+'06'!E17+'07'!E17+'08'!E17+'09'!E17+'10'!E17+'11'!E17+'12'!E17+'18'!E17+'20'!E17+'25'!E17</f>
        <v>4799.05</v>
      </c>
      <c r="F17" s="459">
        <f>'01'!F17+'02'!F17+'03'!F17+'04'!F17+'05 ACPE'!F17+'05'!F17+'06'!F17+'07'!F17+'08'!F17+'09'!F17+'10'!F17+'11'!F17+'12'!F17+'18'!F17+'20'!F17+'25'!F17</f>
        <v>72</v>
      </c>
      <c r="G17" s="460">
        <f>'01'!G17+'02'!G17+'03'!G17+'04'!G17+'05 ACPE'!G17+'05'!G17+'06'!G17+'07'!G17+'08'!G17+'09'!G17+'10'!G17+'11'!G17+'12'!G17+'18'!G17+'20'!G17+'25'!G17</f>
        <v>3010.46</v>
      </c>
      <c r="H17" s="461">
        <f>'01'!H17+'02'!H17+'03'!H17+'04'!H17+'05 ACPE'!H17+'05'!H17+'06'!H17+'07'!H17+'08'!H17+'09'!H17+'10'!H17+'11'!H17+'12'!H17+'18'!H17+'20'!H17+'25'!H17</f>
        <v>103</v>
      </c>
      <c r="I17" s="462">
        <f>'01'!I17+'02'!I17+'03'!I17+'04'!I17+'05 ACPE'!I17+'05'!I17+'06'!I17+'07'!I17+'08'!I17+'09'!I17+'10'!I17+'11'!I17+'12'!I17+'18'!I17+'20'!I17+'25'!I17</f>
        <v>4223.62</v>
      </c>
      <c r="J17" s="459">
        <f>'01'!J17+'02'!J17+'03'!J17+'04'!J17+'05 ACPE'!J17+'05'!J17+'06'!J17+'07'!J17+'08'!J17+'09'!J17+'10'!J17+'11'!J17+'12'!J17+'18'!J17+'20'!J17+'25'!J17</f>
        <v>58</v>
      </c>
      <c r="K17" s="460">
        <f>'01'!K17+'02'!K17+'03'!K17+'04'!K17+'05 ACPE'!K17+'05'!K17+'06'!K17+'07'!K17+'08'!K17+'09'!K17+'10'!K17+'11'!K17+'12'!K17+'18'!K17+'20'!K17+'25'!K17</f>
        <v>2579.08</v>
      </c>
      <c r="L17" s="461">
        <f>'01'!L17+'02'!L17+'03'!L17+'04'!L17+'05 ACPE'!L17+'05'!L17+'06'!L17+'07'!L17+'08'!L17+'09'!L17+'10'!L17+'11'!L17+'12'!L17+'18'!L17+'20'!L17+'25'!L17</f>
        <v>63</v>
      </c>
      <c r="M17" s="462">
        <f>'01'!M17+'02'!M17+'03'!M17+'04'!M17+'05 ACPE'!M17+'05'!M17+'06'!M17+'07'!M17+'08'!M17+'09'!M17+'10'!M17+'11'!M17+'12'!M17+'18'!M17+'20'!M17+'25'!M17</f>
        <v>3395.99</v>
      </c>
      <c r="N17" s="459">
        <f>'01'!N17+'02'!N17+'03'!N17+'04'!N17+'05 ACPE'!N17+'05'!N17+'06'!N17+'07'!N17+'08'!N17+'09'!N17+'10'!N17+'11'!N17+'12'!N17+'18'!N17+'20'!N17+'25'!N17</f>
        <v>109</v>
      </c>
      <c r="O17" s="460">
        <f>'01'!O17+'02'!O17+'03'!O17+'04'!O17+'05 ACPE'!O17+'05'!O17+'06'!O17+'07'!O17+'08'!O17+'09'!O17+'10'!O17+'11'!O17+'12'!O17+'18'!O17+'20'!O17+'25'!O17</f>
        <v>3552.69</v>
      </c>
      <c r="P17" s="461">
        <f>'01'!P17+'02'!P17+'03'!P17+'04'!P17+'05 ACPE'!P17+'05'!P17+'06'!P17+'07'!P17+'08'!P17+'09'!P17+'10'!P17+'11'!P17+'12'!P17+'18'!P17+'20'!P17+'25'!P17</f>
        <v>43</v>
      </c>
      <c r="Q17" s="462">
        <f>'01'!Q17+'02'!Q17+'03'!Q17+'04'!Q17+'05 ACPE'!Q17+'05'!Q17+'06'!Q17+'07'!Q17+'08'!Q17+'09'!Q17+'10'!Q17+'11'!Q17+'12'!Q17+'18'!Q17+'20'!Q17+'25'!Q17</f>
        <v>2082.86</v>
      </c>
      <c r="R17" s="459">
        <f>'01'!R17+'02'!R17+'03'!R17+'04'!R17+'05 ACPE'!R17+'05'!R17+'06'!R17+'07'!R17+'08'!R17+'09'!R17+'10'!R17+'11'!R17+'12'!R17+'18'!R17+'20'!R17+'25'!R17</f>
        <v>13</v>
      </c>
      <c r="S17" s="460">
        <f>'01'!S17+'02'!S17+'03'!S17+'04'!S17+'05 ACPE'!S17+'05'!S17+'06'!S17+'07'!S17+'08'!S17+'09'!S17+'10'!S17+'11'!S17+'12'!S17+'18'!S17+'20'!S17+'25'!S17</f>
        <v>535.47</v>
      </c>
      <c r="T17" s="461">
        <f>'01'!T17+'02'!T17+'03'!T17+'04'!T17+'05 ACPE'!T17+'05'!T17+'06'!T17+'07'!T17+'08'!T17+'09'!T17+'10'!T17+'11'!T17+'12'!T17+'18'!T17+'20'!T17+'25'!T17</f>
        <v>68</v>
      </c>
      <c r="U17" s="462">
        <f>'01'!U17+'02'!U17+'03'!U17+'04'!U17+'05 ACPE'!U17+'05'!U17+'06'!U17+'07'!U17+'08'!U17+'09'!U17+'10'!U17+'11'!U17+'12'!U17+'18'!U17+'20'!U17+'25'!U17</f>
        <v>4687.62</v>
      </c>
      <c r="V17" s="459">
        <f>'01'!V17+'02'!V17+'03'!V17+'04'!V17+'05 ACPE'!V17+'05'!V17+'06'!V17+'07'!V17+'08'!V17+'09'!V17+'10'!V17+'11'!V17+'12'!V17+'18'!V17+'20'!V17+'25'!V17</f>
        <v>0</v>
      </c>
      <c r="W17" s="460">
        <f>'01'!W17+'02'!W17+'03'!W17+'04'!W17+'05 ACPE'!W17+'05'!W17+'06'!W17+'07'!W17+'08'!W17+'09'!W17+'10'!W17+'11'!W17+'12'!W17+'18'!W17+'20'!W17+'25'!W17</f>
        <v>0</v>
      </c>
      <c r="X17" s="461">
        <f>'01'!X17+'02'!X17+'03'!X17+'04'!X17+'05 ACPE'!X17+'05'!X17+'06'!X17+'07'!X17+'08'!X17+'09'!X17+'10'!X17+'11'!X17+'12'!X17+'18'!X17+'20'!X17+'25'!X17</f>
        <v>0</v>
      </c>
      <c r="Y17" s="462">
        <f>'01'!Y17+'02'!Y17+'03'!Y17+'04'!Y17+'05 ACPE'!Y17+'05'!Y17+'06'!Y17+'07'!Y17+'08'!Y17+'09'!Y17+'10'!Y17+'11'!Y17+'12'!Y17+'18'!Y17+'20'!Y17+'25'!Y17</f>
        <v>0</v>
      </c>
      <c r="Z17" s="463">
        <f t="shared" ref="Z17:AA21" si="2">B17+D17+F17+H17+J17+L17+N17+P17+R17+T17+V17+X17</f>
        <v>649</v>
      </c>
      <c r="AA17" s="463">
        <f t="shared" si="2"/>
        <v>28866.84</v>
      </c>
      <c r="AD17" s="20"/>
    </row>
    <row r="18" spans="1:30" ht="12.75" customHeight="1" x14ac:dyDescent="0.2">
      <c r="A18" s="465" t="s">
        <v>22</v>
      </c>
      <c r="B18" s="459">
        <f>'01'!B18+'02'!B18+'03'!B18+'04'!B18+'05 ACPE'!B18+'05'!B18+'06'!B18+'07'!B18+'08'!B18+'09'!B18+'10'!B18+'11'!B18+'12'!B18+'18'!B18+'20'!B18+'25'!B18</f>
        <v>2</v>
      </c>
      <c r="C18" s="460">
        <f>'01'!C18+'02'!C18+'03'!C18+'04'!C18+'05 ACPE'!C18+'05'!C18+'06'!C18+'07'!C18+'08'!C18+'09'!C18+'10'!C18+'11'!C18+'12'!C18+'18'!C18+'20'!C18+'25'!C18</f>
        <v>179.23</v>
      </c>
      <c r="D18" s="461">
        <f>'01'!D18+'02'!D18+'03'!D18+'04'!D18+'05 ACPE'!D18+'05'!D18+'06'!D18+'07'!D18+'08'!D18+'09'!D18+'10'!D18+'11'!D18+'12'!D18+'18'!D18+'20'!D18+'25'!D18</f>
        <v>2</v>
      </c>
      <c r="E18" s="462">
        <f>'01'!E18+'02'!E18+'03'!E18+'04'!E18+'05 ACPE'!E18+'05'!E18+'06'!E18+'07'!E18+'08'!E18+'09'!E18+'10'!E18+'11'!E18+'12'!E18+'18'!E18+'20'!E18+'25'!E18</f>
        <v>503.15</v>
      </c>
      <c r="F18" s="459">
        <f>'01'!F18+'02'!F18+'03'!F18+'04'!F18+'05 ACPE'!F18+'05'!F18+'06'!F18+'07'!F18+'08'!F18+'09'!F18+'10'!F18+'11'!F18+'12'!F18+'18'!F18+'20'!F18+'25'!F18</f>
        <v>4</v>
      </c>
      <c r="G18" s="460">
        <f>'01'!G18+'02'!G18+'03'!G18+'04'!G18+'05 ACPE'!G18+'05'!G18+'06'!G18+'07'!G18+'08'!G18+'09'!G18+'10'!G18+'11'!G18+'12'!G18+'18'!G18+'20'!G18+'25'!G18</f>
        <v>971.27</v>
      </c>
      <c r="H18" s="461">
        <f>'01'!H18+'02'!H18+'03'!H18+'04'!H18+'05 ACPE'!H18+'05'!H18+'06'!H18+'07'!H18+'08'!H18+'09'!H18+'10'!H18+'11'!H18+'12'!H18+'18'!H18+'20'!H18+'25'!H18</f>
        <v>3</v>
      </c>
      <c r="I18" s="462">
        <f>'01'!I18+'02'!I18+'03'!I18+'04'!I18+'05 ACPE'!I18+'05'!I18+'06'!I18+'07'!I18+'08'!I18+'09'!I18+'10'!I18+'11'!I18+'12'!I18+'18'!I18+'20'!I18+'25'!I18</f>
        <v>560.55999999999995</v>
      </c>
      <c r="J18" s="459">
        <f>'01'!J18+'02'!J18+'03'!J18+'04'!J18+'05 ACPE'!J18+'05'!J18+'06'!J18+'07'!J18+'08'!J18+'09'!J18+'10'!J18+'11'!J18+'12'!J18+'18'!J18+'20'!J18+'25'!J18</f>
        <v>3</v>
      </c>
      <c r="K18" s="460">
        <f>'01'!K18+'02'!K18+'03'!K18+'04'!K18+'05 ACPE'!K18+'05'!K18+'06'!K18+'07'!K18+'08'!K18+'09'!K18+'10'!K18+'11'!K18+'12'!K18+'18'!K18+'20'!K18+'25'!K18</f>
        <v>778.1</v>
      </c>
      <c r="L18" s="461">
        <f>'01'!L18+'02'!L18+'03'!L18+'04'!L18+'05 ACPE'!L18+'05'!L18+'06'!L18+'07'!L18+'08'!L18+'09'!L18+'10'!L18+'11'!L18+'12'!L18+'18'!L18+'20'!L18+'25'!L18</f>
        <v>0</v>
      </c>
      <c r="M18" s="462">
        <f>'01'!M18+'02'!M18+'03'!M18+'04'!M18+'05 ACPE'!M18+'05'!M18+'06'!M18+'07'!M18+'08'!M18+'09'!M18+'10'!M18+'11'!M18+'12'!M18+'18'!M18+'20'!M18+'25'!M18</f>
        <v>0</v>
      </c>
      <c r="N18" s="459">
        <f>'01'!N18+'02'!N18+'03'!N18+'04'!N18+'05 ACPE'!N18+'05'!N18+'06'!N18+'07'!N18+'08'!N18+'09'!N18+'10'!N18+'11'!N18+'12'!N18+'18'!N18+'20'!N18+'25'!N18</f>
        <v>3</v>
      </c>
      <c r="O18" s="460">
        <f>'01'!O18+'02'!O18+'03'!O18+'04'!O18+'05 ACPE'!O18+'05'!O18+'06'!O18+'07'!O18+'08'!O18+'09'!O18+'10'!O18+'11'!O18+'12'!O18+'18'!O18+'20'!O18+'25'!O18</f>
        <v>631.05999999999995</v>
      </c>
      <c r="P18" s="461">
        <f>'01'!P18+'02'!P18+'03'!P18+'04'!P18+'05 ACPE'!P18+'05'!P18+'06'!P18+'07'!P18+'08'!P18+'09'!P18+'10'!P18+'11'!P18+'12'!P18+'18'!P18+'20'!P18+'25'!P18</f>
        <v>3</v>
      </c>
      <c r="Q18" s="462">
        <f>'01'!Q18+'02'!Q18+'03'!Q18+'04'!Q18+'05 ACPE'!Q18+'05'!Q18+'06'!Q18+'07'!Q18+'08'!Q18+'09'!Q18+'10'!Q18+'11'!Q18+'12'!Q18+'18'!Q18+'20'!Q18+'25'!Q18</f>
        <v>1044.29</v>
      </c>
      <c r="R18" s="459">
        <f>'01'!R18+'02'!R18+'03'!R18+'04'!R18+'05 ACPE'!R18+'05'!R18+'06'!R18+'07'!R18+'08'!R18+'09'!R18+'10'!R18+'11'!R18+'12'!R18+'18'!R18+'20'!R18+'25'!R18</f>
        <v>10</v>
      </c>
      <c r="S18" s="460">
        <f>'01'!S18+'02'!S18+'03'!S18+'04'!S18+'05 ACPE'!S18+'05'!S18+'06'!S18+'07'!S18+'08'!S18+'09'!S18+'10'!S18+'11'!S18+'12'!S18+'18'!S18+'20'!S18+'25'!S18</f>
        <v>2326.0299999999997</v>
      </c>
      <c r="T18" s="461">
        <f>'01'!T18+'02'!T18+'03'!T18+'04'!T18+'05 ACPE'!T18+'05'!T18+'06'!T18+'07'!T18+'08'!T18+'09'!T18+'10'!T18+'11'!T18+'12'!T18+'18'!T18+'20'!T18+'25'!T18</f>
        <v>3</v>
      </c>
      <c r="U18" s="462">
        <f>'01'!U18+'02'!U18+'03'!U18+'04'!U18+'05 ACPE'!U18+'05'!U18+'06'!U18+'07'!U18+'08'!U18+'09'!U18+'10'!U18+'11'!U18+'12'!U18+'18'!U18+'20'!U18+'25'!U18</f>
        <v>882.77</v>
      </c>
      <c r="V18" s="459">
        <f>'01'!V18+'02'!V18+'03'!V18+'04'!V18+'05 ACPE'!V18+'05'!V18+'06'!V18+'07'!V18+'08'!V18+'09'!V18+'10'!V18+'11'!V18+'12'!V18+'18'!V18+'20'!V18+'25'!V18</f>
        <v>3</v>
      </c>
      <c r="W18" s="460">
        <f>'01'!W18+'02'!W18+'03'!W18+'04'!W18+'05 ACPE'!W18+'05'!W18+'06'!W18+'07'!W18+'08'!W18+'09'!W18+'10'!W18+'11'!W18+'12'!W18+'18'!W18+'20'!W18+'25'!W18</f>
        <v>816.63</v>
      </c>
      <c r="X18" s="461">
        <f>'01'!X18+'02'!X18+'03'!X18+'04'!X18+'05 ACPE'!X18+'05'!X18+'06'!X18+'07'!X18+'08'!X18+'09'!X18+'10'!X18+'11'!X18+'12'!X18+'18'!X18+'20'!X18+'25'!X18</f>
        <v>2</v>
      </c>
      <c r="Y18" s="462">
        <f>'01'!Y18+'02'!Y18+'03'!Y18+'04'!Y18+'05 ACPE'!Y18+'05'!Y18+'06'!Y18+'07'!Y18+'08'!Y18+'09'!Y18+'10'!Y18+'11'!Y18+'12'!Y18+'18'!Y18+'20'!Y18+'25'!Y18</f>
        <v>321.26</v>
      </c>
      <c r="Z18" s="463">
        <f t="shared" si="2"/>
        <v>38</v>
      </c>
      <c r="AA18" s="463">
        <f t="shared" si="2"/>
        <v>9014.3499999999985</v>
      </c>
      <c r="AD18" s="20"/>
    </row>
    <row r="19" spans="1:30" ht="12.75" customHeight="1" x14ac:dyDescent="0.2">
      <c r="A19" s="465" t="s">
        <v>56</v>
      </c>
      <c r="B19" s="459">
        <f>'01'!B19+'02'!B19+'03'!B19+'04'!B19+'05 ACPE'!B19+'05'!B19+'06'!B19+'07'!B19+'08'!B19+'09'!B19+'10'!B19+'11'!B19+'12'!B19+'18'!B19+'20'!B19+'25'!B19</f>
        <v>117</v>
      </c>
      <c r="C19" s="460">
        <f>'01'!C19+'02'!C19+'03'!C19+'04'!C19+'05 ACPE'!C19+'05'!C19+'06'!C19+'07'!C19+'08'!C19+'09'!C19+'10'!C19+'11'!C19+'12'!C19+'18'!C19+'20'!C19+'25'!C19</f>
        <v>45157.509999999995</v>
      </c>
      <c r="D19" s="461">
        <f>'01'!D19+'02'!D19+'03'!D19+'04'!D19+'05 ACPE'!D19+'05'!D19+'06'!D19+'07'!D19+'08'!D19+'09'!D19+'10'!D19+'11'!D19+'12'!D19+'18'!D19+'20'!D19+'25'!D19</f>
        <v>104</v>
      </c>
      <c r="E19" s="462">
        <f>'01'!E19+'02'!E19+'03'!E19+'04'!E19+'05 ACPE'!E19+'05'!E19+'06'!E19+'07'!E19+'08'!E19+'09'!E19+'10'!E19+'11'!E19+'12'!E19+'18'!E19+'20'!E19+'25'!E19</f>
        <v>44309.319999999992</v>
      </c>
      <c r="F19" s="459">
        <f>'01'!F19+'02'!F19+'03'!F19+'04'!F19+'05 ACPE'!F19+'05'!F19+'06'!F19+'07'!F19+'08'!F19+'09'!F19+'10'!F19+'11'!F19+'12'!F19+'18'!F19+'20'!F19+'25'!F19</f>
        <v>96</v>
      </c>
      <c r="G19" s="460">
        <f>'01'!G19+'02'!G19+'03'!G19+'04'!G19+'05 ACPE'!G19+'05'!G19+'06'!G19+'07'!G19+'08'!G19+'09'!G19+'10'!G19+'11'!G19+'12'!G19+'18'!G19+'20'!G19+'25'!G19</f>
        <v>39327.75</v>
      </c>
      <c r="H19" s="461">
        <f>'01'!H19+'02'!H19+'03'!H19+'04'!H19+'05 ACPE'!H19+'05'!H19+'06'!H19+'07'!H19+'08'!H19+'09'!H19+'10'!H19+'11'!H19+'12'!H19+'18'!H19+'20'!H19+'25'!H19</f>
        <v>83</v>
      </c>
      <c r="I19" s="462">
        <f>'01'!I19+'02'!I19+'03'!I19+'04'!I19+'05 ACPE'!I19+'05'!I19+'06'!I19+'07'!I19+'08'!I19+'09'!I19+'10'!I19+'11'!I19+'12'!I19+'18'!I19+'20'!I19+'25'!I19</f>
        <v>35557.880000000005</v>
      </c>
      <c r="J19" s="459">
        <f>'01'!J19+'02'!J19+'03'!J19+'04'!J19+'05 ACPE'!J19+'05'!J19+'06'!J19+'07'!J19+'08'!J19+'09'!J19+'10'!J19+'11'!J19+'12'!J19+'18'!J19+'20'!J19+'25'!J19</f>
        <v>132</v>
      </c>
      <c r="K19" s="460">
        <f>'01'!K19+'02'!K19+'03'!K19+'04'!K19+'05 ACPE'!K19+'05'!K19+'06'!K19+'07'!K19+'08'!K19+'09'!K19+'10'!K19+'11'!K19+'12'!K19+'18'!K19+'20'!K19+'25'!K19</f>
        <v>54126.030000000006</v>
      </c>
      <c r="L19" s="461">
        <f>'01'!L19+'02'!L19+'03'!L19+'04'!L19+'05 ACPE'!L19+'05'!L19+'06'!L19+'07'!L19+'08'!L19+'09'!L19+'10'!L19+'11'!L19+'12'!L19+'18'!L19+'20'!L19+'25'!L19</f>
        <v>96</v>
      </c>
      <c r="M19" s="462">
        <f>'01'!M19+'02'!M19+'03'!M19+'04'!M19+'05 ACPE'!M19+'05'!M19+'06'!M19+'07'!M19+'08'!M19+'09'!M19+'10'!M19+'11'!M19+'12'!M19+'18'!M19+'20'!M19+'25'!M19</f>
        <v>42085.81</v>
      </c>
      <c r="N19" s="459">
        <f>'01'!N19+'02'!N19+'03'!N19+'04'!N19+'05 ACPE'!N19+'05'!N19+'06'!N19+'07'!N19+'08'!N19+'09'!N19+'10'!N19+'11'!N19+'12'!N19+'18'!N19+'20'!N19+'25'!N19</f>
        <v>135</v>
      </c>
      <c r="O19" s="460">
        <f>'01'!O19+'02'!O19+'03'!O19+'04'!O19+'05 ACPE'!O19+'05'!O19+'06'!O19+'07'!O19+'08'!O19+'09'!O19+'10'!O19+'11'!O19+'12'!O19+'18'!O19+'20'!O19+'25'!O19</f>
        <v>51625.62</v>
      </c>
      <c r="P19" s="461">
        <f>'01'!P19+'02'!P19+'03'!P19+'04'!P19+'05 ACPE'!P19+'05'!P19+'06'!P19+'07'!P19+'08'!P19+'09'!P19+'10'!P19+'11'!P19+'12'!P19+'18'!P19+'20'!P19+'25'!P19</f>
        <v>103</v>
      </c>
      <c r="Q19" s="462">
        <f>'01'!Q19+'02'!Q19+'03'!Q19+'04'!Q19+'05 ACPE'!Q19+'05'!Q19+'06'!Q19+'07'!Q19+'08'!Q19+'09'!Q19+'10'!Q19+'11'!Q19+'12'!Q19+'18'!Q19+'20'!Q19+'25'!Q19</f>
        <v>37446.639999999999</v>
      </c>
      <c r="R19" s="459">
        <f>'01'!R19+'02'!R19+'03'!R19+'04'!R19+'05 ACPE'!R19+'05'!R19+'06'!R19+'07'!R19+'08'!R19+'09'!R19+'10'!R19+'11'!R19+'12'!R19+'18'!R19+'20'!R19+'25'!R19</f>
        <v>131</v>
      </c>
      <c r="S19" s="460">
        <f>'01'!S19+'02'!S19+'03'!S19+'04'!S19+'05 ACPE'!S19+'05'!S19+'06'!S19+'07'!S19+'08'!S19+'09'!S19+'10'!S19+'11'!S19+'12'!S19+'18'!S19+'20'!S19+'25'!S19</f>
        <v>54420.200000000012</v>
      </c>
      <c r="T19" s="461">
        <f>'01'!T19+'02'!T19+'03'!T19+'04'!T19+'05 ACPE'!T19+'05'!T19+'06'!T19+'07'!T19+'08'!T19+'09'!T19+'10'!T19+'11'!T19+'12'!T19+'18'!T19+'20'!T19+'25'!T19</f>
        <v>103</v>
      </c>
      <c r="U19" s="462">
        <f>'01'!U19+'02'!U19+'03'!U19+'04'!U19+'05 ACPE'!U19+'05'!U19+'06'!U19+'07'!U19+'08'!U19+'09'!U19+'10'!U19+'11'!U19+'12'!U19+'18'!U19+'20'!U19+'25'!U19</f>
        <v>45049.580000000009</v>
      </c>
      <c r="V19" s="459">
        <f>'01'!V19+'02'!V19+'03'!V19+'04'!V19+'05 ACPE'!V19+'05'!V19+'06'!V19+'07'!V19+'08'!V19+'09'!V19+'10'!V19+'11'!V19+'12'!V19+'18'!V19+'20'!V19+'25'!V19</f>
        <v>119</v>
      </c>
      <c r="W19" s="460">
        <f>'01'!W19+'02'!W19+'03'!W19+'04'!W19+'05 ACPE'!W19+'05'!W19+'06'!W19+'07'!W19+'08'!W19+'09'!W19+'10'!W19+'11'!W19+'12'!W19+'18'!W19+'20'!W19+'25'!W19</f>
        <v>45261.04</v>
      </c>
      <c r="X19" s="461">
        <f>'01'!X19+'02'!X19+'03'!X19+'04'!X19+'05 ACPE'!X19+'05'!X19+'06'!X19+'07'!X19+'08'!X19+'09'!X19+'10'!X19+'11'!X19+'12'!X19+'18'!X19+'20'!X19+'25'!X19</f>
        <v>88</v>
      </c>
      <c r="Y19" s="462">
        <f>'01'!Y19+'02'!Y19+'03'!Y19+'04'!Y19+'05 ACPE'!Y19+'05'!Y19+'06'!Y19+'07'!Y19+'08'!Y19+'09'!Y19+'10'!Y19+'11'!Y19+'12'!Y19+'18'!Y19+'20'!Y19+'25'!Y19</f>
        <v>29488.660000000003</v>
      </c>
      <c r="Z19" s="463">
        <f t="shared" si="2"/>
        <v>1307</v>
      </c>
      <c r="AA19" s="463">
        <f t="shared" si="2"/>
        <v>523856.04000000004</v>
      </c>
      <c r="AD19" s="20"/>
    </row>
    <row r="20" spans="1:30" ht="12.75" customHeight="1" x14ac:dyDescent="0.2">
      <c r="A20" s="465" t="s">
        <v>23</v>
      </c>
      <c r="B20" s="459">
        <f>'01'!B20+'02'!B20+'03'!B20+'04'!B20+'05 ACPE'!B20+'05'!B20+'06'!B20+'07'!B20+'08'!B20+'09'!B20+'10'!B20+'11'!B20+'12'!B20+'18'!B20+'20'!B20+'25'!B20</f>
        <v>80</v>
      </c>
      <c r="C20" s="460">
        <f>'01'!C20+'02'!C20+'03'!C20+'04'!C20+'05 ACPE'!C20+'05'!C20+'06'!C20+'07'!C20+'08'!C20+'09'!C20+'10'!C20+'11'!C20+'12'!C20+'18'!C20+'20'!C20+'25'!C20</f>
        <v>23537.280000000002</v>
      </c>
      <c r="D20" s="461">
        <f>'01'!D20+'02'!D20+'03'!D20+'04'!D20+'05 ACPE'!D20+'05'!D20+'06'!D20+'07'!D20+'08'!D20+'09'!D20+'10'!D20+'11'!D20+'12'!D20+'18'!D20+'20'!D20+'25'!D20</f>
        <v>55</v>
      </c>
      <c r="E20" s="462">
        <f>'01'!E20+'02'!E20+'03'!E20+'04'!E20+'05 ACPE'!E20+'05'!E20+'06'!E20+'07'!E20+'08'!E20+'09'!E20+'10'!E20+'11'!E20+'12'!E20+'18'!E20+'20'!E20+'25'!E20</f>
        <v>18682.57</v>
      </c>
      <c r="F20" s="459">
        <f>'01'!F20+'02'!F20+'03'!F20+'04'!F20+'05 ACPE'!F20+'05'!F20+'06'!F20+'07'!F20+'08'!F20+'09'!F20+'10'!F20+'11'!F20+'12'!F20+'18'!F20+'20'!F20+'25'!F20</f>
        <v>48</v>
      </c>
      <c r="G20" s="460">
        <f>'01'!G20+'02'!G20+'03'!G20+'04'!G20+'05 ACPE'!G20+'05'!G20+'06'!G20+'07'!G20+'08'!G20+'09'!G20+'10'!G20+'11'!G20+'12'!G20+'18'!G20+'20'!G20+'25'!G20</f>
        <v>10699.79</v>
      </c>
      <c r="H20" s="461">
        <f>'01'!H20+'02'!H20+'03'!H20+'04'!H20+'05 ACPE'!H20+'05'!H20+'06'!H20+'07'!H20+'08'!H20+'09'!H20+'10'!H20+'11'!H20+'12'!H20+'18'!H20+'20'!H20+'25'!H20</f>
        <v>46</v>
      </c>
      <c r="I20" s="462">
        <f>'01'!I20+'02'!I20+'03'!I20+'04'!I20+'05 ACPE'!I20+'05'!I20+'06'!I20+'07'!I20+'08'!I20+'09'!I20+'10'!I20+'11'!I20+'12'!I20+'18'!I20+'20'!I20+'25'!I20</f>
        <v>15015.95</v>
      </c>
      <c r="J20" s="459">
        <f>'01'!J20+'02'!J20+'03'!J20+'04'!J20+'05 ACPE'!J20+'05'!J20+'06'!J20+'07'!J20+'08'!J20+'09'!J20+'10'!J20+'11'!J20+'12'!J20+'18'!J20+'20'!J20+'25'!J20</f>
        <v>76</v>
      </c>
      <c r="K20" s="460">
        <f>'01'!K20+'02'!K20+'03'!K20+'04'!K20+'05 ACPE'!K20+'05'!K20+'06'!K20+'07'!K20+'08'!K20+'09'!K20+'10'!K20+'11'!K20+'12'!K20+'18'!K20+'20'!K20+'25'!K20</f>
        <v>20113.39</v>
      </c>
      <c r="L20" s="461">
        <f>'01'!L20+'02'!L20+'03'!L20+'04'!L20+'05 ACPE'!L20+'05'!L20+'06'!L20+'07'!L20+'08'!L20+'09'!L20+'10'!L20+'11'!L20+'12'!L20+'18'!L20+'20'!L20+'25'!L20</f>
        <v>57</v>
      </c>
      <c r="M20" s="462">
        <f>'01'!M20+'02'!M20+'03'!M20+'04'!M20+'05 ACPE'!M20+'05'!M20+'06'!M20+'07'!M20+'08'!M20+'09'!M20+'10'!M20+'11'!M20+'12'!M20+'18'!M20+'20'!M20+'25'!M20</f>
        <v>18228.830000000002</v>
      </c>
      <c r="N20" s="459">
        <f>'01'!N20+'02'!N20+'03'!N20+'04'!N20+'05 ACPE'!N20+'05'!N20+'06'!N20+'07'!N20+'08'!N20+'09'!N20+'10'!N20+'11'!N20+'12'!N20+'18'!N20+'20'!N20+'25'!N20</f>
        <v>61</v>
      </c>
      <c r="O20" s="460">
        <f>'01'!O20+'02'!O20+'03'!O20+'04'!O20+'05 ACPE'!O20+'05'!O20+'06'!O20+'07'!O20+'08'!O20+'09'!O20+'10'!O20+'11'!O20+'12'!O20+'18'!O20+'20'!O20+'25'!O20</f>
        <v>19772.23</v>
      </c>
      <c r="P20" s="461">
        <f>'01'!P20+'02'!P20+'03'!P20+'04'!P20+'05 ACPE'!P20+'05'!P20+'06'!P20+'07'!P20+'08'!P20+'09'!P20+'10'!P20+'11'!P20+'12'!P20+'18'!P20+'20'!P20+'25'!P20</f>
        <v>71</v>
      </c>
      <c r="Q20" s="462">
        <f>'01'!Q20+'02'!Q20+'03'!Q20+'04'!Q20+'05 ACPE'!Q20+'05'!Q20+'06'!Q20+'07'!Q20+'08'!Q20+'09'!Q20+'10'!Q20+'11'!Q20+'12'!Q20+'18'!Q20+'20'!Q20+'25'!Q20</f>
        <v>22207.74</v>
      </c>
      <c r="R20" s="459">
        <f>'01'!R20+'02'!R20+'03'!R20+'04'!R20+'05 ACPE'!R20+'05'!R20+'06'!R20+'07'!R20+'08'!R20+'09'!R20+'10'!R20+'11'!R20+'12'!R20+'18'!R20+'20'!R20+'25'!R20</f>
        <v>73</v>
      </c>
      <c r="S20" s="460">
        <f>'01'!S20+'02'!S20+'03'!S20+'04'!S20+'05 ACPE'!S20+'05'!S20+'06'!S20+'07'!S20+'08'!S20+'09'!S20+'10'!S20+'11'!S20+'12'!S20+'18'!S20+'20'!S20+'25'!S20</f>
        <v>24870.53</v>
      </c>
      <c r="T20" s="461">
        <f>'01'!T20+'02'!T20+'03'!T20+'04'!T20+'05 ACPE'!T20+'05'!T20+'06'!T20+'07'!T20+'08'!T20+'09'!T20+'10'!T20+'11'!T20+'12'!T20+'18'!T20+'20'!T20+'25'!T20</f>
        <v>75</v>
      </c>
      <c r="U20" s="462">
        <f>'01'!U20+'02'!U20+'03'!U20+'04'!U20+'05 ACPE'!U20+'05'!U20+'06'!U20+'07'!U20+'08'!U20+'09'!U20+'10'!U20+'11'!U20+'12'!U20+'18'!U20+'20'!U20+'25'!U20</f>
        <v>25501.749999999996</v>
      </c>
      <c r="V20" s="459">
        <f>'01'!V20+'02'!V20+'03'!V20+'04'!V20+'05 ACPE'!V20+'05'!V20+'06'!V20+'07'!V20+'08'!V20+'09'!V20+'10'!V20+'11'!V20+'12'!V20+'18'!V20+'20'!V20+'25'!V20</f>
        <v>62</v>
      </c>
      <c r="W20" s="460">
        <f>'01'!W20+'02'!W20+'03'!W20+'04'!W20+'05 ACPE'!W20+'05'!W20+'06'!W20+'07'!W20+'08'!W20+'09'!W20+'10'!W20+'11'!W20+'12'!W20+'18'!W20+'20'!W20+'25'!W20</f>
        <v>18992.63</v>
      </c>
      <c r="X20" s="461">
        <f>'01'!X20+'02'!X20+'03'!X20+'04'!X20+'05 ACPE'!X20+'05'!X20+'06'!X20+'07'!X20+'08'!X20+'09'!X20+'10'!X20+'11'!X20+'12'!X20+'18'!X20+'20'!X20+'25'!X20</f>
        <v>56</v>
      </c>
      <c r="Y20" s="462">
        <f>'01'!Y20+'02'!Y20+'03'!Y20+'04'!Y20+'05 ACPE'!Y20+'05'!Y20+'06'!Y20+'07'!Y20+'08'!Y20+'09'!Y20+'10'!Y20+'11'!Y20+'12'!Y20+'18'!Y20+'20'!Y20+'25'!Y20</f>
        <v>18645.189999999995</v>
      </c>
      <c r="Z20" s="463">
        <f t="shared" si="2"/>
        <v>760</v>
      </c>
      <c r="AA20" s="463">
        <f t="shared" si="2"/>
        <v>236267.88</v>
      </c>
      <c r="AD20" s="20"/>
    </row>
    <row r="21" spans="1:30" ht="12.75" customHeight="1" x14ac:dyDescent="0.2">
      <c r="A21" s="465" t="s">
        <v>58</v>
      </c>
      <c r="B21" s="459">
        <f>'01'!B21+'02'!B21+'03'!B21+'04'!B21+'05 ACPE'!B21+'05'!B21+'06'!B21+'07'!B21+'08'!B21+'09'!B21+'10'!B21+'11'!B21+'12'!B21+'18'!B21+'20'!B21+'25'!B21</f>
        <v>4</v>
      </c>
      <c r="C21" s="460">
        <f>'01'!C21+'02'!C21+'03'!C21+'04'!C21+'05 ACPE'!C21+'05'!C21+'06'!C21+'07'!C21+'08'!C21+'09'!C21+'10'!C21+'11'!C21+'12'!C21+'18'!C21+'20'!C21+'25'!C21</f>
        <v>1580.07</v>
      </c>
      <c r="D21" s="461">
        <f>'01'!D21+'02'!D21+'03'!D21+'04'!D21+'05 ACPE'!D21+'05'!D21+'06'!D21+'07'!D21+'08'!D21+'09'!D21+'10'!D21+'11'!D21+'12'!D21+'18'!D21+'20'!D21+'25'!D21</f>
        <v>5</v>
      </c>
      <c r="E21" s="462">
        <f>'01'!E21+'02'!E21+'03'!E21+'04'!E21+'05 ACPE'!E21+'05'!E21+'06'!E21+'07'!E21+'08'!E21+'09'!E21+'10'!E21+'11'!E21+'12'!E21+'18'!E21+'20'!E21+'25'!E21</f>
        <v>3763.2599999999998</v>
      </c>
      <c r="F21" s="459">
        <f>'01'!F21+'02'!F21+'03'!F21+'04'!F21+'05 ACPE'!F21+'05'!F21+'06'!F21+'07'!F21+'08'!F21+'09'!F21+'10'!F21+'11'!F21+'12'!F21+'18'!F21+'20'!F21+'25'!F21</f>
        <v>3</v>
      </c>
      <c r="G21" s="460">
        <f>'01'!G21+'02'!G21+'03'!G21+'04'!G21+'05 ACPE'!G21+'05'!G21+'06'!G21+'07'!G21+'08'!G21+'09'!G21+'10'!G21+'11'!G21+'12'!G21+'18'!G21+'20'!G21+'25'!G21</f>
        <v>1206.47</v>
      </c>
      <c r="H21" s="461">
        <f>'01'!H21+'02'!H21+'03'!H21+'04'!H21+'05 ACPE'!H21+'05'!H21+'06'!H21+'07'!H21+'08'!H21+'09'!H21+'10'!H21+'11'!H21+'12'!H21+'18'!H21+'20'!H21+'25'!H21</f>
        <v>35</v>
      </c>
      <c r="I21" s="462">
        <f>'01'!I21+'02'!I21+'03'!I21+'04'!I21+'05 ACPE'!I21+'05'!I21+'06'!I21+'07'!I21+'08'!I21+'09'!I21+'10'!I21+'11'!I21+'12'!I21+'18'!I21+'20'!I21+'25'!I21</f>
        <v>5585.2300000000005</v>
      </c>
      <c r="J21" s="459">
        <f>'01'!J21+'02'!J21+'03'!J21+'04'!J21+'05 ACPE'!J21+'05'!J21+'06'!J21+'07'!J21+'08'!J21+'09'!J21+'10'!J21+'11'!J21+'12'!J21+'18'!J21+'20'!J21+'25'!J21</f>
        <v>4</v>
      </c>
      <c r="K21" s="460">
        <f>'01'!K21+'02'!K21+'03'!K21+'04'!K21+'05 ACPE'!K21+'05'!K21+'06'!K21+'07'!K21+'08'!K21+'09'!K21+'10'!K21+'11'!K21+'12'!K21+'18'!K21+'20'!K21+'25'!K21</f>
        <v>1580.07</v>
      </c>
      <c r="L21" s="461">
        <f>'01'!L21+'02'!L21+'03'!L21+'04'!L21+'05 ACPE'!L21+'05'!L21+'06'!L21+'07'!L21+'08'!L21+'09'!L21+'10'!L21+'11'!L21+'12'!L21+'18'!L21+'20'!L21+'25'!L21</f>
        <v>16</v>
      </c>
      <c r="M21" s="462">
        <f>'01'!M21+'02'!M21+'03'!M21+'04'!M21+'05 ACPE'!M21+'05'!M21+'06'!M21+'07'!M21+'08'!M21+'09'!M21+'10'!M21+'11'!M21+'12'!M21+'18'!M21+'20'!M21+'25'!M21</f>
        <v>5821.27</v>
      </c>
      <c r="N21" s="459">
        <f>'01'!N21+'02'!N21+'03'!N21+'04'!N21+'05 ACPE'!N21+'05'!N21+'06'!N21+'07'!N21+'08'!N21+'09'!N21+'10'!N21+'11'!N21+'12'!N21+'18'!N21+'20'!N21+'25'!N21</f>
        <v>11</v>
      </c>
      <c r="O21" s="460">
        <f>'01'!O21+'02'!O21+'03'!O21+'04'!O21+'05 ACPE'!O21+'05'!O21+'06'!O21+'07'!O21+'08'!O21+'09'!O21+'10'!O21+'11'!O21+'12'!O21+'18'!O21+'20'!O21+'25'!O21</f>
        <v>5144.8500000000004</v>
      </c>
      <c r="P21" s="461">
        <f>'01'!P21+'02'!P21+'03'!P21+'04'!P21+'05 ACPE'!P21+'05'!P21+'06'!P21+'07'!P21+'08'!P21+'09'!P21+'10'!P21+'11'!P21+'12'!P21+'18'!P21+'20'!P21+'25'!P21</f>
        <v>23</v>
      </c>
      <c r="Q21" s="462">
        <f>'01'!Q21+'02'!Q21+'03'!Q21+'04'!Q21+'05 ACPE'!Q21+'05'!Q21+'06'!Q21+'07'!Q21+'08'!Q21+'09'!Q21+'10'!Q21+'11'!Q21+'12'!Q21+'18'!Q21+'20'!Q21+'25'!Q21</f>
        <v>4279.7199999999993</v>
      </c>
      <c r="R21" s="459">
        <f>'01'!R21+'02'!R21+'03'!R21+'04'!R21+'05 ACPE'!R21+'05'!R21+'06'!R21+'07'!R21+'08'!R21+'09'!R21+'10'!R21+'11'!R21+'12'!R21+'18'!R21+'20'!R21+'25'!R21</f>
        <v>11</v>
      </c>
      <c r="S21" s="460">
        <f>'01'!S21+'02'!S21+'03'!S21+'04'!S21+'05 ACPE'!S21+'05'!S21+'06'!S21+'07'!S21+'08'!S21+'09'!S21+'10'!S21+'11'!S21+'12'!S21+'18'!S21+'20'!S21+'25'!S21</f>
        <v>1891.15</v>
      </c>
      <c r="T21" s="461">
        <f>'01'!T21+'02'!T21+'03'!T21+'04'!T21+'05 ACPE'!T21+'05'!T21+'06'!T21+'07'!T21+'08'!T21+'09'!T21+'10'!T21+'11'!T21+'12'!T21+'18'!T21+'20'!T21+'25'!T21</f>
        <v>24</v>
      </c>
      <c r="U21" s="462">
        <f>'01'!U21+'02'!U21+'03'!U21+'04'!U21+'05 ACPE'!U21+'05'!U21+'06'!U21+'07'!U21+'08'!U21+'09'!U21+'10'!U21+'11'!U21+'12'!U21+'18'!U21+'20'!U21+'25'!U21</f>
        <v>6863.15</v>
      </c>
      <c r="V21" s="459">
        <f>'01'!V21+'02'!V21+'03'!V21+'04'!V21+'05 ACPE'!V21+'05'!V21+'06'!V21+'07'!V21+'08'!V21+'09'!V21+'10'!V21+'11'!V21+'12'!V21+'18'!V21+'20'!V21+'25'!V21</f>
        <v>40</v>
      </c>
      <c r="W21" s="460">
        <f>'01'!W21+'02'!W21+'03'!W21+'04'!W21+'05 ACPE'!W21+'05'!W21+'06'!W21+'07'!W21+'08'!W21+'09'!W21+'10'!W21+'11'!W21+'12'!W21+'18'!W21+'20'!W21+'25'!W21</f>
        <v>7712.69</v>
      </c>
      <c r="X21" s="461">
        <f>'01'!X21+'02'!X21+'03'!X21+'04'!X21+'05 ACPE'!X21+'05'!X21+'06'!X21+'07'!X21+'08'!X21+'09'!X21+'10'!X21+'11'!X21+'12'!X21+'18'!X21+'20'!X21+'25'!X21</f>
        <v>27</v>
      </c>
      <c r="Y21" s="462">
        <f>'01'!Y21+'02'!Y21+'03'!Y21+'04'!Y21+'05 ACPE'!Y21+'05'!Y21+'06'!Y21+'07'!Y21+'08'!Y21+'09'!Y21+'10'!Y21+'11'!Y21+'12'!Y21+'18'!Y21+'20'!Y21+'25'!Y21</f>
        <v>6350.88</v>
      </c>
      <c r="Z21" s="463">
        <f t="shared" si="2"/>
        <v>203</v>
      </c>
      <c r="AA21" s="463">
        <f t="shared" si="2"/>
        <v>51778.810000000005</v>
      </c>
      <c r="AD21" s="20"/>
    </row>
    <row r="22" spans="1:30" ht="12.75" customHeight="1" x14ac:dyDescent="0.2">
      <c r="A22" s="449" t="s">
        <v>21</v>
      </c>
      <c r="B22" s="491">
        <f t="shared" ref="B22:AA22" si="3">SUM(B17:B21)</f>
        <v>203</v>
      </c>
      <c r="C22" s="492">
        <f t="shared" si="3"/>
        <v>70454.090000000011</v>
      </c>
      <c r="D22" s="493">
        <f t="shared" si="3"/>
        <v>286</v>
      </c>
      <c r="E22" s="494">
        <f t="shared" si="3"/>
        <v>72057.349999999991</v>
      </c>
      <c r="F22" s="491">
        <f t="shared" si="3"/>
        <v>223</v>
      </c>
      <c r="G22" s="492">
        <f t="shared" si="3"/>
        <v>55215.740000000005</v>
      </c>
      <c r="H22" s="493">
        <f t="shared" si="3"/>
        <v>270</v>
      </c>
      <c r="I22" s="494">
        <f t="shared" si="3"/>
        <v>60943.240000000013</v>
      </c>
      <c r="J22" s="491">
        <f t="shared" si="3"/>
        <v>273</v>
      </c>
      <c r="K22" s="492">
        <f t="shared" si="3"/>
        <v>79176.670000000013</v>
      </c>
      <c r="L22" s="493">
        <f t="shared" si="3"/>
        <v>232</v>
      </c>
      <c r="M22" s="494">
        <f t="shared" si="3"/>
        <v>69531.899999999994</v>
      </c>
      <c r="N22" s="491">
        <f t="shared" si="3"/>
        <v>319</v>
      </c>
      <c r="O22" s="492">
        <f t="shared" si="3"/>
        <v>80726.450000000012</v>
      </c>
      <c r="P22" s="493">
        <f t="shared" si="3"/>
        <v>243</v>
      </c>
      <c r="Q22" s="494">
        <f t="shared" si="3"/>
        <v>67061.25</v>
      </c>
      <c r="R22" s="491">
        <f t="shared" si="3"/>
        <v>238</v>
      </c>
      <c r="S22" s="492">
        <f t="shared" si="3"/>
        <v>84043.38</v>
      </c>
      <c r="T22" s="493">
        <f t="shared" si="3"/>
        <v>273</v>
      </c>
      <c r="U22" s="494">
        <f t="shared" si="3"/>
        <v>82984.87</v>
      </c>
      <c r="V22" s="491">
        <f t="shared" si="3"/>
        <v>224</v>
      </c>
      <c r="W22" s="492">
        <f t="shared" si="3"/>
        <v>72782.990000000005</v>
      </c>
      <c r="X22" s="493">
        <f t="shared" si="3"/>
        <v>173</v>
      </c>
      <c r="Y22" s="494">
        <f t="shared" si="3"/>
        <v>54805.99</v>
      </c>
      <c r="Z22" s="495">
        <f t="shared" si="3"/>
        <v>2957</v>
      </c>
      <c r="AA22" s="474">
        <f t="shared" si="3"/>
        <v>849783.92</v>
      </c>
    </row>
    <row r="23" spans="1:30" s="457" customFormat="1" ht="12.75" customHeight="1" x14ac:dyDescent="0.2">
      <c r="A23" s="449"/>
      <c r="B23" s="459"/>
      <c r="C23" s="460"/>
      <c r="D23" s="461"/>
      <c r="E23" s="462"/>
      <c r="F23" s="459"/>
      <c r="G23" s="460"/>
      <c r="H23" s="461"/>
      <c r="I23" s="462"/>
      <c r="J23" s="459"/>
      <c r="K23" s="460"/>
      <c r="L23" s="461"/>
      <c r="M23" s="462"/>
      <c r="N23" s="459"/>
      <c r="O23" s="460"/>
      <c r="P23" s="461"/>
      <c r="Q23" s="462"/>
      <c r="R23" s="459"/>
      <c r="S23" s="460"/>
      <c r="T23" s="461"/>
      <c r="U23" s="462"/>
      <c r="V23" s="459"/>
      <c r="W23" s="460"/>
      <c r="X23" s="461"/>
      <c r="Y23" s="462"/>
      <c r="Z23" s="463"/>
      <c r="AA23" s="498"/>
      <c r="AB23" s="456"/>
    </row>
    <row r="24" spans="1:30" ht="12.75" customHeight="1" x14ac:dyDescent="0.2">
      <c r="A24" s="449" t="s">
        <v>27</v>
      </c>
      <c r="B24" s="502"/>
      <c r="C24" s="503"/>
      <c r="D24" s="504"/>
      <c r="E24" s="448"/>
      <c r="F24" s="502"/>
      <c r="G24" s="503"/>
      <c r="H24" s="504"/>
      <c r="I24" s="448"/>
      <c r="J24" s="466"/>
      <c r="K24" s="486"/>
      <c r="N24" s="466"/>
      <c r="O24" s="486"/>
      <c r="R24" s="466"/>
      <c r="S24" s="486"/>
      <c r="V24" s="466"/>
      <c r="W24" s="486"/>
      <c r="Z24" s="470"/>
      <c r="AA24" s="487"/>
    </row>
    <row r="25" spans="1:30" ht="12.75" customHeight="1" x14ac:dyDescent="0.2">
      <c r="A25" s="465" t="s">
        <v>53</v>
      </c>
      <c r="B25" s="505">
        <f>'01'!B25+'02'!B25+'03'!B25+'04'!B25+'05 ACPE'!B25+'05'!B25+'06'!B25+'07'!B25+'08'!B25+'09'!B25+'10'!B25+'11'!B25+'12'!B25+'18'!B25+'20'!B25+'25'!B25</f>
        <v>972</v>
      </c>
      <c r="C25" s="506">
        <f>'01'!C25+'02'!C25+'03'!C25+'04'!C25+'05 ACPE'!C25+'05'!C25+'06'!C25+'07'!C25+'08'!C25+'09'!C25+'10'!C25+'11'!C25+'12'!C25+'18'!C25+'20'!C25+'25'!C25</f>
        <v>52197.59</v>
      </c>
      <c r="D25" s="507">
        <f>'01'!D25+'02'!D25+'03'!D25+'04'!D25+'05 ACPE'!D25+'05'!D25+'06'!D25+'07'!D25+'08'!D25+'09'!D25+'10'!D25+'11'!D25+'12'!D25+'18'!D25+'20'!D25+'25'!D25</f>
        <v>1084</v>
      </c>
      <c r="E25" s="508">
        <f>'01'!E25+'02'!E25+'03'!E25+'04'!E25+'05 ACPE'!E25+'05'!E25+'06'!E25+'07'!E25+'08'!E25+'09'!E25+'10'!E25+'11'!E25+'12'!E25+'18'!E25+'20'!E25+'25'!E25</f>
        <v>53128.2</v>
      </c>
      <c r="F25" s="505">
        <f>'01'!F25+'02'!F25+'03'!F25+'04'!F25+'05 ACPE'!F25+'05'!F25+'06'!F25+'07'!F25+'08'!F25+'09'!F25+'10'!F25+'11'!F25+'12'!F25+'18'!F25+'20'!F25+'25'!F25</f>
        <v>1215</v>
      </c>
      <c r="G25" s="509">
        <f>'01'!G25+'02'!G25+'03'!G25+'04'!G25+'05 ACPE'!G25+'05'!G25+'06'!G25+'07'!G25+'08'!G25+'09'!G25+'10'!G25+'11'!G25+'12'!G25+'18'!G25+'20'!G25+'25'!G25</f>
        <v>42476.999999999993</v>
      </c>
      <c r="H25" s="507">
        <f>'01'!H25+'02'!H25+'03'!H25+'04'!H25+'05 ACPE'!H25+'05'!H25+'06'!H25+'07'!H25+'08'!H25+'09'!H25+'10'!H25+'11'!H25+'12'!H25+'18'!H25+'20'!H25+'25'!H25</f>
        <v>1784</v>
      </c>
      <c r="I25" s="762">
        <f>'01'!I25+'02'!I25+'03'!I25+'04'!I25+'05 ACPE'!I25+'05'!I25+'06'!I25+'07'!I25+'08'!I25+'09'!I25+'10'!I25+'11'!I25+'12'!I25+'18'!I25+'20'!I25+'25'!I25</f>
        <v>60558.670000000006</v>
      </c>
      <c r="J25" s="505">
        <f>'01'!J25+'02'!J25+'03'!J25+'04'!J25+'05 ACPE'!J25+'05'!J25+'06'!J25+'07'!J25+'08'!J25+'09'!J25+'10'!J25+'11'!J25+'12'!J25+'18'!J25+'20'!J25+'25'!J25</f>
        <v>1404</v>
      </c>
      <c r="K25" s="510">
        <f>'01'!K25+'02'!K25+'03'!K25+'04'!K25+'05 ACPE'!K25+'05'!K25+'06'!K25+'07'!K25+'08'!K25+'09'!K25+'10'!K25+'11'!K25+'12'!K25+'18'!K25+'20'!K25+'25'!K25</f>
        <v>45813.299999999996</v>
      </c>
      <c r="L25" s="507">
        <f>'01'!L25+'02'!L25+'03'!L25+'04'!L25+'05 ACPE'!L25+'05'!L25+'06'!L25+'07'!L25+'08'!L25+'09'!L25+'10'!L25+'11'!L25+'12'!L25+'18'!L25+'20'!L25+'25'!L25</f>
        <v>982</v>
      </c>
      <c r="M25" s="508">
        <f>'01'!M25+'02'!M25+'03'!M25+'04'!M25+'05 ACPE'!M25+'05'!M25+'06'!M25+'07'!M25+'08'!M25+'09'!M25+'10'!M25+'11'!M25+'12'!M25+'18'!M25+'20'!M25+'25'!M25</f>
        <v>30329.33</v>
      </c>
      <c r="N25" s="505">
        <f>'01'!N25+'02'!N25+'03'!N25+'04'!N25+'05 ACPE'!N25+'05'!N25+'06'!N25+'07'!N25+'08'!N25+'09'!N25+'10'!N25+'11'!N25+'12'!N25+'18'!N25+'20'!N25+'25'!N25</f>
        <v>1294</v>
      </c>
      <c r="O25" s="506">
        <f>'01'!O25+'02'!O25+'03'!O25+'04'!O25+'05 ACPE'!O25+'05'!O25+'06'!O25+'07'!O25+'08'!O25+'09'!O25+'10'!O25+'11'!O25+'12'!O25+'18'!O25+'20'!O25+'25'!O25</f>
        <v>37603.39</v>
      </c>
      <c r="P25" s="507">
        <f>'01'!P25+'02'!P25+'03'!P25+'04'!P25+'05 ACPE'!P25+'05'!P25+'06'!P25+'07'!P25+'08'!P25+'09'!P25+'10'!P25+'11'!P25+'12'!P25+'18'!P25+'20'!P25+'25'!P25</f>
        <v>1385</v>
      </c>
      <c r="Q25" s="508">
        <f>'01'!Q25+'02'!Q25+'03'!Q25+'04'!Q25+'05 ACPE'!Q25+'05'!Q25+'06'!Q25+'07'!Q25+'08'!Q25+'09'!Q25+'10'!Q25+'11'!Q25+'12'!Q25+'18'!Q25+'20'!Q25+'25'!Q25</f>
        <v>37714.25</v>
      </c>
      <c r="R25" s="505">
        <f>'01'!R25+'02'!R25+'03'!R25+'04'!R25+'05 ACPE'!R25+'05'!R25+'06'!R25+'07'!R25+'08'!R25+'09'!R25+'10'!R25+'11'!R25+'12'!R25+'18'!R25+'20'!R25+'25'!R25</f>
        <v>1533</v>
      </c>
      <c r="S25" s="506">
        <f>'01'!S25+'02'!S25+'03'!S25+'04'!S25+'05 ACPE'!S25+'05'!S25+'06'!S25+'07'!S25+'08'!S25+'09'!S25+'10'!S25+'11'!S25+'12'!S25+'18'!S25+'20'!S25+'25'!S25</f>
        <v>45655.3</v>
      </c>
      <c r="T25" s="507">
        <f>'01'!T25+'02'!T25+'03'!T25+'04'!T25+'05 ACPE'!T25+'05'!T25+'06'!T25+'07'!T25+'08'!T25+'09'!T25+'10'!T25+'11'!T25+'12'!T25+'18'!T25+'20'!T25+'25'!T25</f>
        <v>2038</v>
      </c>
      <c r="U25" s="508">
        <f>'01'!U25+'02'!U25+'03'!U25+'04'!U25+'05 ACPE'!U25+'05'!U25+'06'!U25+'07'!U25+'08'!U25+'09'!U25+'10'!U25+'11'!U25+'12'!U25+'18'!U25+'20'!U25+'25'!U25</f>
        <v>61297.32</v>
      </c>
      <c r="V25" s="505">
        <f>'01'!V25+'02'!V25+'03'!V25+'04'!V25+'05 ACPE'!V25+'05'!V25+'06'!V25+'07'!V25+'08'!V25+'09'!V25+'10'!V25+'11'!V25+'12'!V25+'18'!V25+'20'!V25+'25'!V25</f>
        <v>1455</v>
      </c>
      <c r="W25" s="506">
        <f>'01'!W25+'02'!W25+'03'!W25+'04'!W25+'05 ACPE'!W25+'05'!W25+'06'!W25+'07'!W25+'08'!W25+'09'!W25+'10'!W25+'11'!W25+'12'!W25+'18'!W25+'20'!W25+'25'!W25</f>
        <v>56337.25</v>
      </c>
      <c r="X25" s="507">
        <f>'01'!X25+'02'!X25+'03'!X25+'04'!X25+'05 ACPE'!X25+'05'!X25+'06'!X25+'07'!X25+'08'!X25+'09'!X25+'10'!X25+'11'!X25+'12'!X25+'18'!X25+'20'!X25+'25'!X25</f>
        <v>1521</v>
      </c>
      <c r="Y25" s="508">
        <f>'01'!Y25+'02'!Y25+'03'!Y25+'04'!Y25+'05 ACPE'!Y25+'05'!Y25+'06'!Y25+'07'!Y25+'08'!Y25+'09'!Y25+'10'!Y25+'11'!Y25+'12'!Y25+'18'!Y25+'20'!Y25+'25'!Y25</f>
        <v>77167.63</v>
      </c>
      <c r="Z25" s="511">
        <f>B25+D25+F25+H25+J25+L25+N25+P25+R25+T25+V25+X25</f>
        <v>16667</v>
      </c>
      <c r="AA25" s="512">
        <f>C25+E25+G25+I25+K25+M25+O25+Q25+S25+U25+W25+Y25</f>
        <v>600279.23</v>
      </c>
    </row>
    <row r="26" spans="1:30" ht="12.75" customHeight="1" x14ac:dyDescent="0.2">
      <c r="A26" s="465" t="s">
        <v>54</v>
      </c>
      <c r="B26" s="505">
        <f>'01'!B26+'02'!B26+'03'!B26+'04'!B26+'05 ACPE'!B26+'05'!B26+'06'!B26+'07'!B26+'08'!B26+'09'!B26+'10'!B26+'11'!B26+'12'!B26+'18'!B26+'20'!B26+'25'!B26</f>
        <v>1315</v>
      </c>
      <c r="C26" s="506">
        <f>'01'!C26+'02'!C26+'03'!C26+'04'!C26+'05 ACPE'!C26+'05'!C26+'06'!C26+'07'!C26+'08'!C26+'09'!C26+'10'!C26+'11'!C26+'12'!C26+'18'!C26+'20'!C26+'25'!C26</f>
        <v>61780.87</v>
      </c>
      <c r="D26" s="507">
        <f>'01'!D26+'02'!D26+'03'!D26+'04'!D26+'05 ACPE'!D26+'05'!D26+'06'!D26+'07'!D26+'08'!D26+'09'!D26+'10'!D26+'11'!D26+'12'!D26+'18'!D26+'20'!D26+'25'!D26</f>
        <v>1134</v>
      </c>
      <c r="E26" s="508">
        <f>'01'!E26+'02'!E26+'03'!E26+'04'!E26+'05 ACPE'!E26+'05'!E26+'06'!E26+'07'!E26+'08'!E26+'09'!E26+'10'!E26+'11'!E26+'12'!E26+'18'!E26+'20'!E26+'25'!E26</f>
        <v>65022.310999999994</v>
      </c>
      <c r="F26" s="505">
        <f>'01'!F26+'02'!F26+'03'!F26+'04'!F26+'05 ACPE'!F26+'05'!F26+'06'!F26+'07'!F26+'08'!F26+'09'!F26+'10'!F26+'11'!F26+'12'!F26+'18'!F26+'20'!F26+'25'!F26</f>
        <v>1296</v>
      </c>
      <c r="G26" s="509">
        <f>'01'!G26+'02'!G26+'03'!G26+'04'!G26+'05 ACPE'!G26+'05'!G26+'06'!G26+'07'!G26+'08'!G26+'09'!G26+'10'!G26+'11'!G26+'12'!G26+'18'!G26+'20'!G26+'25'!G26</f>
        <v>34265.97</v>
      </c>
      <c r="H26" s="507">
        <f>'01'!H26+'02'!H26+'03'!H26+'04'!H26+'05 ACPE'!H26+'05'!H26+'06'!H26+'07'!H26+'08'!H26+'09'!H26+'10'!H26+'11'!H26+'12'!H26+'18'!H26+'20'!H26+'25'!H26</f>
        <v>797</v>
      </c>
      <c r="I26" s="762">
        <f>'01'!I26+'02'!I26+'03'!I26+'04'!I26+'05 ACPE'!I26+'05'!I26+'06'!I26+'07'!I26+'08'!I26+'09'!I26+'10'!I26+'11'!I26+'12'!I26+'18'!I26+'20'!I26+'25'!I26</f>
        <v>17294.59</v>
      </c>
      <c r="J26" s="505">
        <f>'01'!J26+'02'!J26+'03'!J26+'04'!J26+'05 ACPE'!J26+'05'!J26+'06'!J26+'07'!J26+'08'!J26+'09'!J26+'10'!J26+'11'!J26+'12'!J26+'18'!J26+'20'!J26+'25'!J26</f>
        <v>395</v>
      </c>
      <c r="K26" s="510">
        <f>'01'!K26+'02'!K26+'03'!K26+'04'!K26+'05 ACPE'!K26+'05'!K26+'06'!K26+'07'!K26+'08'!K26+'09'!K26+'10'!K26+'11'!K26+'12'!K26+'18'!K26+'20'!K26+'25'!K26</f>
        <v>9397.33</v>
      </c>
      <c r="L26" s="507">
        <f>'01'!L26+'02'!L26+'03'!L26+'04'!L26+'05 ACPE'!L26+'05'!L26+'06'!L26+'07'!L26+'08'!L26+'09'!L26+'10'!L26+'11'!L26+'12'!L26+'18'!L26+'20'!L26+'25'!L26</f>
        <v>276</v>
      </c>
      <c r="M26" s="508">
        <f>'01'!M26+'02'!M26+'03'!M26+'04'!M26+'05 ACPE'!M26+'05'!M26+'06'!M26+'07'!M26+'08'!M26+'09'!M26+'10'!M26+'11'!M26+'12'!M26+'18'!M26+'20'!M26+'25'!M26</f>
        <v>8019.81</v>
      </c>
      <c r="N26" s="505">
        <f>'01'!N26+'02'!N26+'03'!N26+'04'!N26+'05 ACPE'!N26+'05'!N26+'06'!N26+'07'!N26+'08'!N26+'09'!N26+'10'!N26+'11'!N26+'12'!N26+'18'!N26+'20'!N26+'25'!N26</f>
        <v>565</v>
      </c>
      <c r="O26" s="506">
        <f>'01'!O26+'02'!O26+'03'!O26+'04'!O26+'05 ACPE'!O26+'05'!O26+'06'!O26+'07'!O26+'08'!O26+'09'!O26+'10'!O26+'11'!O26+'12'!O26+'18'!O26+'20'!O26+'25'!O26</f>
        <v>12720.74</v>
      </c>
      <c r="P26" s="507">
        <f>'01'!P26+'02'!P26+'03'!P26+'04'!P26+'05 ACPE'!P26+'05'!P26+'06'!P26+'07'!P26+'08'!P26+'09'!P26+'10'!P26+'11'!P26+'12'!P26+'18'!P26+'20'!P26+'25'!P26</f>
        <v>431</v>
      </c>
      <c r="Q26" s="508">
        <f>'01'!Q26+'02'!Q26+'03'!Q26+'04'!Q26+'05 ACPE'!Q26+'05'!Q26+'06'!Q26+'07'!Q26+'08'!Q26+'09'!Q26+'10'!Q26+'11'!Q26+'12'!Q26+'18'!Q26+'20'!Q26+'25'!Q26</f>
        <v>14166.14</v>
      </c>
      <c r="R26" s="505">
        <f>'01'!R26+'02'!R26+'03'!R26+'04'!R26+'05 ACPE'!R26+'05'!R26+'06'!R26+'07'!R26+'08'!R26+'09'!R26+'10'!R26+'11'!R26+'12'!R26+'18'!R26+'20'!R26+'25'!R26</f>
        <v>863</v>
      </c>
      <c r="S26" s="506">
        <f>'01'!S26+'02'!S26+'03'!S26+'04'!S26+'05 ACPE'!S26+'05'!S26+'06'!S26+'07'!S26+'08'!S26+'09'!S26+'10'!S26+'11'!S26+'12'!S26+'18'!S26+'20'!S26+'25'!S26</f>
        <v>19931.349999999999</v>
      </c>
      <c r="T26" s="507">
        <f>'01'!T26+'02'!T26+'03'!T26+'04'!T26+'05 ACPE'!T26+'05'!T26+'06'!T26+'07'!T26+'08'!T26+'09'!T26+'10'!T26+'11'!T26+'12'!T26+'18'!T26+'20'!T26+'25'!T26</f>
        <v>1220</v>
      </c>
      <c r="U26" s="508">
        <f>'01'!U26+'02'!U26+'03'!U26+'04'!U26+'05 ACPE'!U26+'05'!U26+'06'!U26+'07'!U26+'08'!U26+'09'!U26+'10'!U26+'11'!U26+'12'!U26+'18'!U26+'20'!U26+'25'!U26</f>
        <v>21939.59</v>
      </c>
      <c r="V26" s="505">
        <f>'01'!V26+'02'!V26+'03'!V26+'04'!V26+'05 ACPE'!V26+'05'!V26+'06'!V26+'07'!V26+'08'!V26+'09'!V26+'10'!V26+'11'!V26+'12'!V26+'18'!V26+'20'!V26+'25'!V26</f>
        <v>1079</v>
      </c>
      <c r="W26" s="506">
        <f>'01'!W26+'02'!W26+'03'!W26+'04'!W26+'05 ACPE'!W26+'05'!W26+'06'!W26+'07'!W26+'08'!W26+'09'!W26+'10'!W26+'11'!W26+'12'!W26+'18'!W26+'20'!W26+'25'!W26</f>
        <v>17354.690000000002</v>
      </c>
      <c r="X26" s="507">
        <f>'01'!X26+'02'!X26+'03'!X26+'04'!X26+'05 ACPE'!X26+'05'!X26+'06'!X26+'07'!X26+'08'!X26+'09'!X26+'10'!X26+'11'!X26+'12'!X26+'18'!X26+'20'!X26+'25'!X26</f>
        <v>1251</v>
      </c>
      <c r="Y26" s="508">
        <f>'01'!Y26+'02'!Y26+'03'!Y26+'04'!Y26+'05 ACPE'!Y26+'05'!Y26+'06'!Y26+'07'!Y26+'08'!Y26+'09'!Y26+'10'!Y26+'11'!Y26+'12'!Y26+'18'!Y26+'20'!Y26+'25'!Y26</f>
        <v>72300.98000000001</v>
      </c>
      <c r="Z26" s="511">
        <f>B26+D26+F26+H26+J26+L26+N26+P26+R26+T26+V26+X26</f>
        <v>10622</v>
      </c>
      <c r="AA26" s="512">
        <f>C26+E26+G26+I26+K26+M26+O26+Q26+S26+U26+W26+Y26</f>
        <v>354194.37100000004</v>
      </c>
      <c r="AC26" s="513"/>
      <c r="AD26" s="513"/>
    </row>
    <row r="27" spans="1:30" s="521" customFormat="1" ht="12.75" customHeight="1" x14ac:dyDescent="0.2">
      <c r="A27" s="514" t="s">
        <v>97</v>
      </c>
      <c r="B27" s="515">
        <f t="shared" ref="B27:Y27" si="4">B25+B26</f>
        <v>2287</v>
      </c>
      <c r="C27" s="516">
        <f t="shared" si="4"/>
        <v>113978.45999999999</v>
      </c>
      <c r="D27" s="517">
        <f t="shared" si="4"/>
        <v>2218</v>
      </c>
      <c r="E27" s="518">
        <f t="shared" si="4"/>
        <v>118150.511</v>
      </c>
      <c r="F27" s="515">
        <f t="shared" si="4"/>
        <v>2511</v>
      </c>
      <c r="G27" s="516">
        <f t="shared" si="4"/>
        <v>76742.97</v>
      </c>
      <c r="H27" s="517">
        <f t="shared" si="4"/>
        <v>2581</v>
      </c>
      <c r="I27" s="518">
        <f t="shared" si="4"/>
        <v>77853.260000000009</v>
      </c>
      <c r="J27" s="515">
        <f t="shared" si="4"/>
        <v>1799</v>
      </c>
      <c r="K27" s="516">
        <f t="shared" si="4"/>
        <v>55210.63</v>
      </c>
      <c r="L27" s="517">
        <f t="shared" si="4"/>
        <v>1258</v>
      </c>
      <c r="M27" s="518">
        <f t="shared" si="4"/>
        <v>38349.14</v>
      </c>
      <c r="N27" s="515">
        <f t="shared" si="4"/>
        <v>1859</v>
      </c>
      <c r="O27" s="516">
        <f t="shared" si="4"/>
        <v>50324.13</v>
      </c>
      <c r="P27" s="517">
        <f t="shared" si="4"/>
        <v>1816</v>
      </c>
      <c r="Q27" s="518">
        <f t="shared" si="4"/>
        <v>51880.39</v>
      </c>
      <c r="R27" s="515">
        <f t="shared" si="4"/>
        <v>2396</v>
      </c>
      <c r="S27" s="516">
        <f t="shared" si="4"/>
        <v>65586.649999999994</v>
      </c>
      <c r="T27" s="517">
        <f t="shared" si="4"/>
        <v>3258</v>
      </c>
      <c r="U27" s="518">
        <f t="shared" si="4"/>
        <v>83236.91</v>
      </c>
      <c r="V27" s="515">
        <f t="shared" si="4"/>
        <v>2534</v>
      </c>
      <c r="W27" s="516">
        <f t="shared" si="4"/>
        <v>73691.94</v>
      </c>
      <c r="X27" s="517">
        <f t="shared" si="4"/>
        <v>2772</v>
      </c>
      <c r="Y27" s="518">
        <f t="shared" si="4"/>
        <v>149468.61000000002</v>
      </c>
      <c r="Z27" s="519">
        <f t="shared" ref="Z27:AA27" si="5">SUM(Z25:Z26)</f>
        <v>27289</v>
      </c>
      <c r="AA27" s="118">
        <f t="shared" si="5"/>
        <v>954473.60100000002</v>
      </c>
      <c r="AB27" s="520"/>
    </row>
    <row r="28" spans="1:30" s="529" customFormat="1" ht="12.75" customHeight="1" x14ac:dyDescent="0.2">
      <c r="A28" s="514"/>
      <c r="B28" s="522"/>
      <c r="C28" s="523"/>
      <c r="D28" s="524"/>
      <c r="E28" s="525"/>
      <c r="F28" s="522"/>
      <c r="G28" s="523"/>
      <c r="H28" s="524"/>
      <c r="I28" s="525"/>
      <c r="J28" s="522"/>
      <c r="K28" s="523"/>
      <c r="L28" s="524"/>
      <c r="M28" s="525"/>
      <c r="N28" s="522"/>
      <c r="O28" s="523"/>
      <c r="P28" s="524"/>
      <c r="Q28" s="525"/>
      <c r="R28" s="522"/>
      <c r="S28" s="523"/>
      <c r="T28" s="524"/>
      <c r="U28" s="525"/>
      <c r="V28" s="522"/>
      <c r="W28" s="523"/>
      <c r="X28" s="524"/>
      <c r="Y28" s="525"/>
      <c r="Z28" s="526"/>
      <c r="AA28" s="527"/>
      <c r="AB28" s="528"/>
    </row>
    <row r="29" spans="1:30" ht="12.75" customHeight="1" x14ac:dyDescent="0.2">
      <c r="A29" s="530" t="s">
        <v>19</v>
      </c>
      <c r="B29" s="459"/>
      <c r="C29" s="472">
        <f>SUM(C14+C22+C27)</f>
        <v>280632.80000000005</v>
      </c>
      <c r="D29" s="461"/>
      <c r="E29" s="473">
        <f>SUM(E14+E22+E27)</f>
        <v>288246.12099999998</v>
      </c>
      <c r="F29" s="459"/>
      <c r="G29" s="472">
        <f>SUM(G14+G22+G27)</f>
        <v>221017.33</v>
      </c>
      <c r="H29" s="461"/>
      <c r="I29" s="473">
        <f>SUM(I14+I22+I27)</f>
        <v>208477.48</v>
      </c>
      <c r="J29" s="459"/>
      <c r="K29" s="472">
        <f>SUM(K14+K22+K27)</f>
        <v>195030.40000000002</v>
      </c>
      <c r="L29" s="461"/>
      <c r="M29" s="473">
        <f>SUM(M14+M22+M27)</f>
        <v>140484.20000000001</v>
      </c>
      <c r="N29" s="459"/>
      <c r="O29" s="472">
        <f>SUM(O14+O22+O27)</f>
        <v>196948.56</v>
      </c>
      <c r="P29" s="461"/>
      <c r="Q29" s="473">
        <f>SUM(Q14+Q22+Q27)</f>
        <v>188958.94900000002</v>
      </c>
      <c r="R29" s="459"/>
      <c r="S29" s="472">
        <f>SUM(S14+S22+S27)</f>
        <v>229951.55</v>
      </c>
      <c r="T29" s="461"/>
      <c r="U29" s="473">
        <f>SUM(U14+U22+U27)</f>
        <v>250225.85</v>
      </c>
      <c r="V29" s="459"/>
      <c r="W29" s="472">
        <f>SUM(W14+W22+W27)</f>
        <v>239539.25</v>
      </c>
      <c r="X29" s="461"/>
      <c r="Y29" s="473">
        <f>SUM(Y14+Y22+Y27)</f>
        <v>291223.66000000003</v>
      </c>
      <c r="Z29" s="463"/>
      <c r="AA29" s="498">
        <f>SUM(AA14+AA22+AA27)</f>
        <v>2730736.1500000004</v>
      </c>
    </row>
    <row r="30" spans="1:30" s="457" customFormat="1" ht="12.75" customHeight="1" x14ac:dyDescent="0.2">
      <c r="A30" s="496"/>
      <c r="B30" s="499"/>
      <c r="C30" s="497"/>
      <c r="D30" s="465"/>
      <c r="F30" s="499"/>
      <c r="G30" s="497"/>
      <c r="H30" s="465"/>
      <c r="J30" s="499"/>
      <c r="K30" s="497"/>
      <c r="L30" s="465"/>
      <c r="N30" s="499"/>
      <c r="O30" s="497"/>
      <c r="P30" s="465"/>
      <c r="R30" s="499"/>
      <c r="S30" s="497"/>
      <c r="T30" s="465"/>
      <c r="V30" s="499"/>
      <c r="W30" s="497"/>
      <c r="X30" s="465"/>
      <c r="Z30" s="500"/>
      <c r="AA30" s="501"/>
      <c r="AB30" s="456"/>
    </row>
    <row r="31" spans="1:30" ht="12.75" customHeight="1" x14ac:dyDescent="0.2">
      <c r="A31" s="449" t="s">
        <v>28</v>
      </c>
      <c r="B31" s="459"/>
      <c r="C31" s="472"/>
      <c r="D31" s="461"/>
      <c r="E31" s="473"/>
      <c r="F31" s="459"/>
      <c r="G31" s="531"/>
      <c r="H31" s="461"/>
      <c r="I31" s="473"/>
      <c r="J31" s="459"/>
      <c r="K31" s="472"/>
      <c r="L31" s="461"/>
      <c r="M31" s="473"/>
      <c r="N31" s="459"/>
      <c r="O31" s="472"/>
      <c r="P31" s="461"/>
      <c r="Q31" s="473"/>
      <c r="R31" s="459"/>
      <c r="S31" s="472"/>
      <c r="T31" s="461"/>
      <c r="U31" s="473"/>
      <c r="V31" s="459"/>
      <c r="W31" s="472"/>
      <c r="X31" s="461"/>
      <c r="Y31" s="473"/>
      <c r="Z31" s="463"/>
      <c r="AA31" s="475"/>
      <c r="AC31" s="464"/>
    </row>
    <row r="32" spans="1:30" s="539" customFormat="1" x14ac:dyDescent="0.2">
      <c r="A32" s="532" t="s">
        <v>49</v>
      </c>
      <c r="B32" s="533">
        <f>'01'!B32+'02'!B32+'03'!B32+'04'!B32+'05 ACPE'!B32+'05'!B32+'06'!B32+'07'!B32+'08'!B32+'09'!B32+'10'!B32+'11'!B32+'12'!B32+'18'!B32+'20'!B32+'25'!B32</f>
        <v>17</v>
      </c>
      <c r="C32" s="534">
        <f>'01'!C32+'02'!C32+'03'!C32+'04'!C32+'05 ACPE'!C32+'05'!C32+'06'!C32+'07'!C32+'08'!C32+'09'!C32+'10'!C32+'11'!C32+'12'!C32+'18'!C32+'20'!C32+'25'!C32</f>
        <v>6728.52</v>
      </c>
      <c r="D32" s="535">
        <f>'01'!D32+'02'!D32+'03'!D32+'04'!D32+'05 ACPE'!D32+'05'!D32+'06'!D32+'07'!D32+'08'!D32+'09'!D32+'10'!D32+'11'!D32+'12'!D32+'18'!D32+'20'!D32+'25'!D32</f>
        <v>11</v>
      </c>
      <c r="E32" s="536">
        <f>'01'!E32+'02'!E32+'03'!E32+'04'!E32+'05 ACPE'!E32+'05'!E32+'06'!E32+'07'!E32+'08'!E32+'09'!E32+'10'!E32+'11'!E32+'12'!E32+'18'!E32+'20'!E32+'25'!E32</f>
        <v>3568.96</v>
      </c>
      <c r="F32" s="533">
        <f>'01'!F32+'02'!F32+'03'!F32+'04'!F32+'05 ACPE'!F32+'05'!F32+'06'!F32+'07'!F32+'08'!F32+'09'!F32+'10'!F32+'11'!F32+'12'!F32+'18'!F32+'20'!F32+'25'!F32</f>
        <v>17</v>
      </c>
      <c r="G32" s="534">
        <f>'01'!G32+'02'!G32+'03'!G32+'04'!G32+'05 ACPE'!G32+'05'!G32+'06'!G32+'07'!G32+'08'!G32+'09'!G32+'10'!G32+'11'!G32+'12'!G32+'18'!G32+'20'!G32+'25'!G32</f>
        <v>10194.31</v>
      </c>
      <c r="H32" s="535">
        <f>'01'!H32+'02'!H32+'03'!H32+'04'!H32+'05 ACPE'!H32+'05'!H32+'06'!H32+'07'!H32+'08'!H32+'09'!H32+'10'!H32+'11'!H32+'12'!H32+'18'!H32+'20'!H32+'25'!H32</f>
        <v>17</v>
      </c>
      <c r="I32" s="536">
        <f>'01'!I32+'02'!I32+'03'!I32+'04'!I32+'05 ACPE'!I32+'05'!I32+'06'!I32+'07'!I32+'08'!I32+'09'!I32+'10'!I32+'11'!I32+'12'!I32+'18'!I32+'20'!I32+'25'!I32</f>
        <v>5334.9599999999991</v>
      </c>
      <c r="J32" s="533">
        <f>'01'!J32+'02'!J32+'03'!J32+'04'!J32+'05 ACPE'!J32+'05'!J32+'06'!J32+'07'!J32+'08'!J32+'09'!J32+'10'!J32+'11'!J32+'12'!J32+'18'!J32+'20'!J32+'25'!J32</f>
        <v>15</v>
      </c>
      <c r="K32" s="534">
        <f>'01'!K32+'02'!K32+'03'!K32+'04'!K32+'05 ACPE'!K32+'05'!K32+'06'!K32+'07'!K32+'08'!K32+'09'!K32+'10'!K32+'11'!K32+'12'!K32+'18'!K32+'20'!K32+'25'!K32</f>
        <v>6663.41</v>
      </c>
      <c r="L32" s="535">
        <f>'01'!L32+'02'!L32+'03'!L32+'04'!L32+'05 ACPE'!L32+'05'!L32+'06'!L32+'07'!L32+'08'!L32+'09'!L32+'10'!L32+'11'!L32+'12'!L32+'18'!L32+'20'!L32+'25'!L32</f>
        <v>19</v>
      </c>
      <c r="M32" s="536">
        <f>'01'!M32+'02'!M32+'03'!M32+'04'!M32+'05 ACPE'!M32+'05'!M32+'06'!M32+'07'!M32+'08'!M32+'09'!M32+'10'!M32+'11'!M32+'12'!M32+'18'!M32+'20'!M32+'25'!M32</f>
        <v>6940.9400000000005</v>
      </c>
      <c r="N32" s="533">
        <f>'01'!N32+'02'!N32+'03'!N32+'04'!N32+'05 ACPE'!N32+'05'!N32+'06'!N32+'07'!N32+'08'!N32+'09'!N32+'10'!N32+'11'!N32+'12'!N32+'18'!N32+'20'!N32+'25'!N32</f>
        <v>18</v>
      </c>
      <c r="O32" s="534">
        <f>'01'!O32+'02'!O32+'03'!O32+'04'!O32+'05 ACPE'!O32+'05'!O32+'06'!O32+'07'!O32+'08'!O32+'09'!O32+'10'!O32+'11'!O32+'12'!O32+'18'!O32+'20'!O32+'25'!O32</f>
        <v>8141.7699999999995</v>
      </c>
      <c r="P32" s="535">
        <f>'01'!P32+'02'!P32+'03'!P32+'04'!P32+'05 ACPE'!P32+'05'!P32+'06'!P32+'07'!P32+'08'!P32+'09'!P32+'10'!P32+'11'!P32+'12'!P32+'18'!P32+'20'!P32+'25'!P32</f>
        <v>30</v>
      </c>
      <c r="Q32" s="536">
        <f>'01'!Q32+'02'!Q32+'03'!Q32+'04'!Q32+'05 ACPE'!Q32+'05'!Q32+'06'!Q32+'07'!Q32+'08'!Q32+'09'!Q32+'10'!Q32+'11'!Q32+'12'!Q32+'18'!Q32+'20'!Q32+'25'!Q32</f>
        <v>13919.43</v>
      </c>
      <c r="R32" s="533">
        <f>'01'!R32+'02'!R32+'03'!R32+'04'!R32+'05 ACPE'!R32+'05'!R32+'06'!R32+'07'!R32+'08'!R32+'09'!R32+'10'!R32+'11'!R32+'12'!R32+'18'!R32+'20'!R32+'25'!R32</f>
        <v>26</v>
      </c>
      <c r="S32" s="534">
        <f>'01'!S32+'02'!S32+'03'!S32+'04'!S32+'05 ACPE'!S32+'05'!S32+'06'!S32+'07'!S32+'08'!S32+'09'!S32+'10'!S32+'11'!S32+'12'!S32+'18'!S32+'20'!S32+'25'!S32</f>
        <v>6146.3200000000006</v>
      </c>
      <c r="T32" s="535">
        <f>'01'!T32+'02'!T32+'03'!T32+'04'!T32+'05 ACPE'!T32+'05'!T32+'06'!T32+'07'!T32+'08'!T32+'09'!T32+'10'!T32+'11'!T32+'12'!T32+'18'!T32+'20'!T32+'25'!T32</f>
        <v>23</v>
      </c>
      <c r="U32" s="536">
        <f>'01'!U32+'02'!U32+'03'!U32+'04'!U32+'05 ACPE'!U32+'05'!U32+'06'!U32+'07'!U32+'08'!U32+'09'!U32+'10'!U32+'11'!U32+'12'!U32+'18'!U32+'20'!U32+'25'!U32</f>
        <v>5180.4500000000007</v>
      </c>
      <c r="V32" s="533">
        <f>'01'!V32+'02'!V32+'03'!V32+'04'!V32+'05 ACPE'!V32+'05'!V32+'06'!V32+'07'!V32+'08'!V32+'09'!V32+'10'!V32+'11'!V32+'12'!V32+'18'!V32+'20'!V32+'25'!V32</f>
        <v>33</v>
      </c>
      <c r="W32" s="534">
        <f>'01'!W32+'02'!W32+'03'!W32+'04'!W32+'05 ACPE'!W32+'05'!W32+'06'!W32+'07'!W32+'08'!W32+'09'!W32+'10'!W32+'11'!W32+'12'!W32+'18'!W32+'20'!W32+'25'!W32</f>
        <v>10757.12</v>
      </c>
      <c r="X32" s="535">
        <f>'01'!X32+'02'!X32+'03'!X32+'04'!X32+'05 ACPE'!X32+'05'!X32+'06'!X32+'07'!X32+'08'!X32+'09'!X32+'10'!X32+'11'!X32+'12'!X32+'18'!X32+'20'!X32+'25'!X32</f>
        <v>26</v>
      </c>
      <c r="Y32" s="536">
        <f>'01'!Y32+'02'!Y32+'03'!Y32+'04'!Y32+'05 ACPE'!Y32+'05'!Y32+'06'!Y32+'07'!Y32+'08'!Y32+'09'!Y32+'10'!Y32+'11'!Y32+'12'!Y32+'18'!Y32+'20'!Y32+'25'!Y32</f>
        <v>12550.33</v>
      </c>
      <c r="Z32" s="537">
        <f t="shared" ref="Z32:AA35" si="6">SUM(B32+D32+F32+H32+J32+L32+N32+P32+R32+T32+V32+X32)</f>
        <v>252</v>
      </c>
      <c r="AA32" s="538">
        <f t="shared" si="6"/>
        <v>96126.51999999999</v>
      </c>
    </row>
    <row r="33" spans="1:29" s="540" customFormat="1" x14ac:dyDescent="0.2">
      <c r="A33" s="532" t="s">
        <v>70</v>
      </c>
      <c r="B33" s="533">
        <f>'01'!B33+'02'!B33+'03'!B33+'04'!B33+'05 ACPE'!B33+'05'!B33+'06'!B33+'07'!B33+'08'!B33+'09'!B33+'10'!B33+'11'!B33+'12'!B33+'18'!B33+'20'!B33+'25'!B33</f>
        <v>64</v>
      </c>
      <c r="C33" s="534">
        <f>'01'!C33+'02'!C33+'03'!C33+'04'!C33+'05 ACPE'!C33+'05'!C33+'06'!C33+'07'!C33+'08'!C33+'09'!C33+'10'!C33+'11'!C33+'12'!C33+'18'!C33+'20'!C33+'25'!C33</f>
        <v>7857.3</v>
      </c>
      <c r="D33" s="535">
        <f>'01'!D33+'02'!D33+'03'!D33+'04'!D33+'05 ACPE'!D33+'05'!D33+'06'!D33+'07'!D33+'08'!D33+'09'!D33+'10'!D33+'11'!D33+'12'!D33+'18'!D33+'20'!D33+'25'!D33</f>
        <v>92</v>
      </c>
      <c r="E33" s="536">
        <f>'01'!E33+'02'!E33+'03'!E33+'04'!E33+'05 ACPE'!E33+'05'!E33+'06'!E33+'07'!E33+'08'!E33+'09'!E33+'10'!E33+'11'!E33+'12'!E33+'18'!E33+'20'!E33+'25'!E33</f>
        <v>11530.26</v>
      </c>
      <c r="F33" s="533">
        <f>'01'!F33+'02'!F33+'03'!F33+'04'!F33+'05 ACPE'!F33+'05'!F33+'06'!F33+'07'!F33+'08'!F33+'09'!F33+'10'!F33+'11'!F33+'12'!F33+'18'!F33+'20'!F33+'25'!F33</f>
        <v>90</v>
      </c>
      <c r="G33" s="534">
        <f>'01'!G33+'02'!G33+'03'!G33+'04'!G33+'05 ACPE'!G33+'05'!G33+'06'!G33+'07'!G33+'08'!G33+'09'!G33+'10'!G33+'11'!G33+'12'!G33+'18'!G33+'20'!G33+'25'!G33</f>
        <v>15994.08</v>
      </c>
      <c r="H33" s="535">
        <f>'01'!H33+'02'!H33+'03'!H33+'04'!H33+'05 ACPE'!H33+'05'!H33+'06'!H33+'07'!H33+'08'!H33+'09'!H33+'10'!H33+'11'!H33+'12'!H33+'18'!H33+'20'!H33+'25'!H33</f>
        <v>86</v>
      </c>
      <c r="I33" s="536">
        <f>'01'!I33+'02'!I33+'03'!I33+'04'!I33+'05 ACPE'!I33+'05'!I33+'06'!I33+'07'!I33+'08'!I33+'09'!I33+'10'!I33+'11'!I33+'12'!I33+'18'!I33+'20'!I33+'25'!I33</f>
        <v>11075.5</v>
      </c>
      <c r="J33" s="533">
        <f>'01'!J33+'02'!J33+'03'!J33+'04'!J33+'05 ACPE'!J33+'05'!J33+'06'!J33+'07'!J33+'08'!J33+'09'!J33+'10'!J33+'11'!J33+'12'!J33+'18'!J33+'20'!J33+'25'!J33</f>
        <v>58</v>
      </c>
      <c r="K33" s="534">
        <f>'01'!K33+'02'!K33+'03'!K33+'04'!K33+'05 ACPE'!K33+'05'!K33+'06'!K33+'07'!K33+'08'!K33+'09'!K33+'10'!K33+'11'!K33+'12'!K33+'18'!K33+'20'!K33+'25'!K33</f>
        <v>12943.76</v>
      </c>
      <c r="L33" s="535">
        <f>'01'!L33+'02'!L33+'03'!L33+'04'!L33+'05 ACPE'!L33+'05'!L33+'06'!L33+'07'!L33+'08'!L33+'09'!L33+'10'!L33+'11'!L33+'12'!L33+'18'!L33+'20'!L33+'25'!L33</f>
        <v>67</v>
      </c>
      <c r="M33" s="536">
        <f>'01'!M33+'02'!M33+'03'!M33+'04'!M33+'05 ACPE'!M33+'05'!M33+'06'!M33+'07'!M33+'08'!M33+'09'!M33+'10'!M33+'11'!M33+'12'!M33+'18'!M33+'20'!M33+'25'!M33</f>
        <v>10277.49</v>
      </c>
      <c r="N33" s="533">
        <f>'01'!N33+'02'!N33+'03'!N33+'04'!N33+'05 ACPE'!N33+'05'!N33+'06'!N33+'07'!N33+'08'!N33+'09'!N33+'10'!N33+'11'!N33+'12'!N33+'18'!N33+'20'!N33+'25'!N33</f>
        <v>73</v>
      </c>
      <c r="O33" s="534">
        <f>'01'!O33+'02'!O33+'03'!O33+'04'!O33+'05 ACPE'!O33+'05'!O33+'06'!O33+'07'!O33+'08'!O33+'09'!O33+'10'!O33+'11'!O33+'12'!O33+'18'!O33+'20'!O33+'25'!O33</f>
        <v>12499.529999999999</v>
      </c>
      <c r="P33" s="535">
        <f>'01'!P33+'02'!P33+'03'!P33+'04'!P33+'05 ACPE'!P33+'05'!P33+'06'!P33+'07'!P33+'08'!P33+'09'!P33+'10'!P33+'11'!P33+'12'!P33+'18'!P33+'20'!P33+'25'!P33</f>
        <v>116</v>
      </c>
      <c r="Q33" s="536">
        <f>'01'!Q33+'02'!Q33+'03'!Q33+'04'!Q33+'05 ACPE'!Q33+'05'!Q33+'06'!Q33+'07'!Q33+'08'!Q33+'09'!Q33+'10'!Q33+'11'!Q33+'12'!Q33+'18'!Q33+'20'!Q33+'25'!Q33</f>
        <v>16282.04</v>
      </c>
      <c r="R33" s="533">
        <f>'01'!R33+'02'!R33+'03'!R33+'04'!R33+'05 ACPE'!R33+'05'!R33+'06'!R33+'07'!R33+'08'!R33+'09'!R33+'10'!R33+'11'!R33+'12'!R33+'18'!R33+'20'!R33+'25'!R33</f>
        <v>79</v>
      </c>
      <c r="S33" s="534">
        <f>'01'!S33+'02'!S33+'03'!S33+'04'!S33+'05 ACPE'!S33+'05'!S33+'06'!S33+'07'!S33+'08'!S33+'09'!S33+'10'!S33+'11'!S33+'12'!S33+'18'!S33+'20'!S33+'25'!S33</f>
        <v>6615.170000000001</v>
      </c>
      <c r="T33" s="535">
        <f>'01'!T33+'02'!T33+'03'!T33+'04'!T33+'05 ACPE'!T33+'05'!T33+'06'!T33+'07'!T33+'08'!T33+'09'!T33+'10'!T33+'11'!T33+'12'!T33+'18'!T33+'20'!T33+'25'!T33</f>
        <v>112</v>
      </c>
      <c r="U33" s="536">
        <f>'01'!U33+'02'!U33+'03'!U33+'04'!U33+'05 ACPE'!U33+'05'!U33+'06'!U33+'07'!U33+'08'!U33+'09'!U33+'10'!U33+'11'!U33+'12'!U33+'18'!U33+'20'!U33+'25'!U33</f>
        <v>22769.34</v>
      </c>
      <c r="V33" s="533">
        <f>'01'!V33+'02'!V33+'03'!V33+'04'!V33+'05 ACPE'!V33+'05'!V33+'06'!V33+'07'!V33+'08'!V33+'09'!V33+'10'!V33+'11'!V33+'12'!V33+'18'!V33+'20'!V33+'25'!V33</f>
        <v>72</v>
      </c>
      <c r="W33" s="534">
        <f>'01'!W33+'02'!W33+'03'!W33+'04'!W33+'05 ACPE'!W33+'05'!W33+'06'!W33+'07'!W33+'08'!W33+'09'!W33+'10'!W33+'11'!W33+'12'!W33+'18'!W33+'20'!W33+'25'!W33</f>
        <v>9060.1799999999985</v>
      </c>
      <c r="X33" s="535">
        <f>'01'!X33+'02'!X33+'03'!X33+'04'!X33+'05 ACPE'!X33+'05'!X33+'06'!X33+'07'!X33+'08'!X33+'09'!X33+'10'!X33+'11'!X33+'12'!X33+'18'!X33+'20'!X33+'25'!X33</f>
        <v>111</v>
      </c>
      <c r="Y33" s="536">
        <f>'01'!Y33+'02'!Y33+'03'!Y33+'04'!Y33+'05 ACPE'!Y33+'05'!Y33+'06'!Y33+'07'!Y33+'08'!Y33+'09'!Y33+'10'!Y33+'11'!Y33+'12'!Y33+'18'!Y33+'20'!Y33+'25'!Y33</f>
        <v>16267.06</v>
      </c>
      <c r="Z33" s="537">
        <f t="shared" si="6"/>
        <v>1020</v>
      </c>
      <c r="AA33" s="538">
        <f t="shared" si="6"/>
        <v>153171.71</v>
      </c>
    </row>
    <row r="34" spans="1:29" s="541" customFormat="1" x14ac:dyDescent="0.2">
      <c r="A34" s="532" t="s">
        <v>61</v>
      </c>
      <c r="B34" s="533">
        <f>'01'!B34+'02'!B34+'03'!B34+'04'!B34+'05 ACPE'!B34+'05'!B34+'06'!B34+'07'!B34+'08'!B34+'09'!B34+'10'!B34+'11'!B34+'12'!B34+'18'!B34+'20'!B34+'25'!B34</f>
        <v>177</v>
      </c>
      <c r="C34" s="533">
        <f>'01'!C34+'02'!C34+'03'!C34+'04'!C34+'05 ACPE'!C34+'05'!C34+'06'!C34+'07'!C34+'08'!C34+'09'!C34+'10'!C34+'11'!C34+'12'!C34+'18'!C34+'20'!C34+'25'!C34</f>
        <v>22104.34</v>
      </c>
      <c r="D34" s="535">
        <f>'01'!D34+'02'!D34+'03'!D34+'04'!D34+'05 ACPE'!D34+'05'!D34+'06'!D34+'07'!D34+'08'!D34+'09'!D34+'10'!D34+'11'!D34+'12'!D34+'18'!D34+'20'!D34+'25'!D34</f>
        <v>189</v>
      </c>
      <c r="E34" s="535">
        <f>'01'!E34+'02'!E34+'03'!E34+'04'!E34+'05 ACPE'!E34+'05'!E34+'06'!E34+'07'!E34+'08'!E34+'09'!E34+'10'!E34+'11'!E34+'12'!E34+'18'!E34+'20'!E34+'25'!E34</f>
        <v>16487.82</v>
      </c>
      <c r="F34" s="533">
        <f>'01'!F34+'02'!F34+'03'!F34+'04'!F34+'05 ACPE'!F34+'05'!F34+'06'!F34+'07'!F34+'08'!F34+'09'!F34+'10'!F34+'11'!F34+'12'!F34+'18'!F34+'20'!F34+'25'!F34</f>
        <v>116</v>
      </c>
      <c r="G34" s="533">
        <f>'01'!G34+'02'!G34+'03'!G34+'04'!G34+'05 ACPE'!G34+'05'!G34+'06'!G34+'07'!G34+'08'!G34+'09'!G34+'10'!G34+'11'!G34+'12'!G34+'18'!G34+'20'!G34+'25'!G34</f>
        <v>9707.69</v>
      </c>
      <c r="H34" s="535">
        <f>'01'!H34+'02'!H34+'03'!H34+'04'!H34+'05 ACPE'!H34+'05'!H34+'06'!H34+'07'!H34+'08'!H34+'09'!H34+'10'!H34+'11'!H34+'12'!H34+'18'!H34+'20'!H34+'25'!H34</f>
        <v>0</v>
      </c>
      <c r="I34" s="535">
        <f>'01'!I34+'02'!I34+'03'!I34+'04'!I34+'05 ACPE'!I34+'05'!I34+'06'!I34+'07'!I34+'08'!I34+'09'!I34+'10'!I34+'11'!I34+'12'!I34+'18'!I34+'20'!I34+'25'!I34</f>
        <v>0</v>
      </c>
      <c r="J34" s="533">
        <f>'01'!J34+'02'!J34+'03'!J34+'04'!J34+'05 ACPE'!J34+'05'!J34+'06'!J34+'07'!J34+'08'!J34+'09'!J34+'10'!J34+'11'!J34+'12'!J34+'18'!J34+'20'!J34+'25'!J34</f>
        <v>0</v>
      </c>
      <c r="K34" s="533">
        <f>'01'!K34+'02'!K34+'03'!K34+'04'!K34+'05 ACPE'!K34+'05'!K34+'06'!K34+'07'!K34+'08'!K34+'09'!K34+'10'!K34+'11'!K34+'12'!K34+'18'!K34+'20'!K34+'25'!K34</f>
        <v>0</v>
      </c>
      <c r="L34" s="535">
        <f>'01'!L34+'02'!L34+'03'!L34+'04'!L34+'05 ACPE'!L34+'05'!L34+'06'!L34+'07'!L34+'08'!L34+'09'!L34+'10'!L34+'11'!L34+'12'!L34+'18'!L34+'20'!L34+'25'!L34</f>
        <v>0</v>
      </c>
      <c r="M34" s="535">
        <f>'01'!M34+'02'!M34+'03'!M34+'04'!M34+'05 ACPE'!M34+'05'!M34+'06'!M34+'07'!M34+'08'!M34+'09'!M34+'10'!M34+'11'!M34+'12'!M34+'18'!M34+'20'!M34+'25'!M34</f>
        <v>0</v>
      </c>
      <c r="N34" s="533">
        <f>'01'!N34+'02'!N34+'03'!N34+'04'!N34+'05 ACPE'!N34+'05'!N34+'06'!N34+'07'!N34+'08'!N34+'09'!N34+'10'!N34+'11'!N34+'12'!N34+'18'!N34+'20'!N34+'25'!N34</f>
        <v>0</v>
      </c>
      <c r="O34" s="533">
        <f>'01'!O34+'02'!O34+'03'!O34+'04'!O34+'05 ACPE'!O34+'05'!O34+'06'!O34+'07'!O34+'08'!O34+'09'!O34+'10'!O34+'11'!O34+'12'!O34+'18'!O34+'20'!O34+'25'!O34</f>
        <v>0</v>
      </c>
      <c r="P34" s="535">
        <f>'01'!P34+'02'!P34+'03'!P34+'04'!P34+'05 ACPE'!P34+'05'!P34+'06'!P34+'07'!P34+'08'!P34+'09'!P34+'10'!P34+'11'!P34+'12'!P34+'18'!P34+'20'!P34+'25'!P34</f>
        <v>0</v>
      </c>
      <c r="Q34" s="535">
        <f>'01'!Q34+'02'!Q34+'03'!Q34+'04'!Q34+'05 ACPE'!Q34+'05'!Q34+'06'!Q34+'07'!Q34+'08'!Q34+'09'!Q34+'10'!Q34+'11'!Q34+'12'!Q34+'18'!Q34+'20'!Q34+'25'!Q34</f>
        <v>0</v>
      </c>
      <c r="R34" s="533">
        <f>'01'!R34+'02'!R34+'03'!R34+'04'!R34+'05 ACPE'!R34+'05'!R34+'06'!R34+'07'!R34+'08'!R34+'09'!R34+'10'!R34+'11'!R34+'12'!R34+'18'!R34+'20'!R34+'25'!R34</f>
        <v>0</v>
      </c>
      <c r="S34" s="533">
        <f>'01'!S34+'02'!S34+'03'!S34+'04'!S34+'05 ACPE'!S34+'05'!S34+'06'!S34+'07'!S34+'08'!S34+'09'!S34+'10'!S34+'11'!S34+'12'!S34+'18'!S34+'20'!S34+'25'!S34</f>
        <v>0</v>
      </c>
      <c r="T34" s="535">
        <f>'01'!T34+'02'!T34+'03'!T34+'04'!T34+'05 ACPE'!T34+'05'!T34+'06'!T34+'07'!T34+'08'!T34+'09'!T34+'10'!T34+'11'!T34+'12'!T34+'18'!T34+'20'!T34+'25'!T34</f>
        <v>0</v>
      </c>
      <c r="U34" s="535">
        <f>'01'!U34+'02'!U34+'03'!U34+'04'!U34+'05 ACPE'!U34+'05'!U34+'06'!U34+'07'!U34+'08'!U34+'09'!U34+'10'!U34+'11'!U34+'12'!U34+'18'!U34+'20'!U34+'25'!U34</f>
        <v>0</v>
      </c>
      <c r="V34" s="533">
        <f>'01'!V34+'02'!V34+'03'!V34+'04'!V34+'05 ACPE'!V34+'05'!V34+'06'!V34+'07'!V34+'08'!V34+'09'!V34+'10'!V34+'11'!V34+'12'!V34+'18'!V34+'20'!V34+'25'!V34</f>
        <v>0</v>
      </c>
      <c r="W34" s="533">
        <f>'01'!W34+'02'!W34+'03'!W34+'04'!W34+'05 ACPE'!W34+'05'!W34+'06'!W34+'07'!W34+'08'!W34+'09'!W34+'10'!W34+'11'!W34+'12'!W34+'18'!W34+'20'!W34+'25'!W34</f>
        <v>0</v>
      </c>
      <c r="X34" s="535">
        <f>'01'!X34+'02'!X34+'03'!X34+'04'!X34+'05 ACPE'!X34+'05'!X34+'06'!X34+'07'!X34+'08'!X34+'09'!X34+'10'!X34+'11'!X34+'12'!X34+'18'!X34+'20'!X34+'25'!X34</f>
        <v>0</v>
      </c>
      <c r="Y34" s="535">
        <f>'01'!Y34+'02'!Y34+'03'!Y34+'04'!Y34+'05 ACPE'!Y34+'05'!Y34+'06'!Y34+'07'!Y34+'08'!Y34+'09'!Y34+'10'!Y34+'11'!Y34+'12'!Y34+'18'!Y34+'20'!Y34+'25'!Y34</f>
        <v>0</v>
      </c>
      <c r="Z34" s="537">
        <f t="shared" si="6"/>
        <v>482</v>
      </c>
      <c r="AA34" s="538">
        <f t="shared" si="6"/>
        <v>48299.850000000006</v>
      </c>
    </row>
    <row r="35" spans="1:29" s="541" customFormat="1" x14ac:dyDescent="0.2">
      <c r="A35" s="532" t="s">
        <v>50</v>
      </c>
      <c r="B35" s="542">
        <f>'01'!B35+'02'!B35+'03'!B35+'04'!B35+'05 ACPE'!B35+'05'!B35+'06'!B35+'07'!B35+'08'!B35+'09'!B35+'10'!B35+'11'!B35+'12'!B35+'18'!B35+'20'!B35+'25'!B35</f>
        <v>0</v>
      </c>
      <c r="C35" s="542">
        <f>'01'!C35+'02'!C35+'03'!C35+'04'!C35+'05 ACPE'!C35+'05'!C35+'06'!C35+'07'!C35+'08'!C35+'09'!C35+'10'!C35+'11'!C35+'12'!C35+'18'!C35+'20'!C35+'25'!C35</f>
        <v>0</v>
      </c>
      <c r="D35" s="543">
        <f>'01'!D35+'02'!D35+'03'!D35+'04'!D35+'05 ACPE'!D35+'05'!D35+'06'!D35+'07'!D35+'08'!D35+'09'!D35+'10'!D35+'11'!D35+'12'!D35+'18'!D35+'20'!D35+'25'!D35</f>
        <v>0</v>
      </c>
      <c r="E35" s="543">
        <f>'01'!E35+'02'!E35+'03'!E35+'04'!E35+'05 ACPE'!E35+'05'!E35+'06'!E35+'07'!E35+'08'!E35+'09'!E35+'10'!E35+'11'!E35+'12'!E35+'18'!E35+'20'!E35+'25'!E35</f>
        <v>0</v>
      </c>
      <c r="F35" s="542">
        <f>'01'!F35+'02'!F35+'03'!F35+'04'!F35+'05 ACPE'!F35+'05'!F35+'06'!F35+'07'!F35+'08'!F35+'09'!F35+'10'!F35+'11'!F35+'12'!F35+'18'!F35+'20'!F35+'25'!F35</f>
        <v>0</v>
      </c>
      <c r="G35" s="542">
        <f>'01'!G35+'02'!G35+'03'!G35+'04'!G35+'05 ACPE'!G35+'05'!G35+'06'!G35+'07'!G35+'08'!G35+'09'!G35+'10'!G35+'11'!G35+'12'!G35+'18'!G35+'20'!G35+'25'!G35</f>
        <v>0</v>
      </c>
      <c r="H35" s="543">
        <f>'01'!H35+'02'!H35+'03'!H35+'04'!H35+'05 ACPE'!H35+'05'!H35+'06'!H35+'07'!H35+'08'!H35+'09'!H35+'10'!H35+'11'!H35+'12'!H35+'18'!H35+'20'!H35+'25'!H35</f>
        <v>0</v>
      </c>
      <c r="I35" s="543">
        <f>'01'!I35+'02'!I35+'03'!I35+'04'!I35+'05 ACPE'!I35+'05'!I35+'06'!I35+'07'!I35+'08'!I35+'09'!I35+'10'!I35+'11'!I35+'12'!I35+'18'!I35+'20'!I35+'25'!I35</f>
        <v>0</v>
      </c>
      <c r="J35" s="542">
        <f>'01'!J35+'02'!J35+'03'!J35+'04'!J35+'05 ACPE'!J35+'05'!J35+'06'!J35+'07'!J35+'08'!J35+'09'!J35+'10'!J35+'11'!J35+'12'!J35+'18'!J35+'20'!J35+'25'!J35</f>
        <v>0</v>
      </c>
      <c r="K35" s="542">
        <f>'01'!K35+'02'!K35+'03'!K35+'04'!K35+'05 ACPE'!K35+'05'!K35+'06'!K35+'07'!K35+'08'!K35+'09'!K35+'10'!K35+'11'!K35+'12'!K35+'18'!K35+'20'!K35+'25'!K35</f>
        <v>0</v>
      </c>
      <c r="L35" s="543">
        <f>'01'!L35+'02'!L35+'03'!L35+'04'!L35+'05 ACPE'!L35+'05'!L35+'06'!L35+'07'!L35+'08'!L35+'09'!L35+'10'!L35+'11'!L35+'12'!L35+'18'!L35+'20'!L35+'25'!L35</f>
        <v>2</v>
      </c>
      <c r="M35" s="543">
        <f>'01'!M35+'02'!M35+'03'!M35+'04'!M35+'05 ACPE'!M35+'05'!M35+'06'!M35+'07'!M35+'08'!M35+'09'!M35+'10'!M35+'11'!M35+'12'!M35+'18'!M35+'20'!M35+'25'!M35</f>
        <v>90.2</v>
      </c>
      <c r="N35" s="542">
        <f>'01'!N35+'02'!N35+'03'!N35+'04'!N35+'05 ACPE'!N35+'05'!N35+'06'!N35+'07'!N35+'08'!N35+'09'!N35+'10'!N35+'11'!N35+'12'!N35+'18'!N35+'20'!N35+'25'!N35</f>
        <v>0</v>
      </c>
      <c r="O35" s="542">
        <f>'01'!O35+'02'!O35+'03'!O35+'04'!O35+'05 ACPE'!O35+'05'!O35+'06'!O35+'07'!O35+'08'!O35+'09'!O35+'10'!O35+'11'!O35+'12'!O35+'18'!O35+'20'!O35+'25'!O35</f>
        <v>0</v>
      </c>
      <c r="P35" s="543">
        <f>'01'!P35+'02'!P35+'03'!P35+'04'!P35+'05 ACPE'!P35+'05'!P35+'06'!P35+'07'!P35+'08'!P35+'09'!P35+'10'!P35+'11'!P35+'12'!P35+'18'!P35+'20'!P35+'25'!P35</f>
        <v>1</v>
      </c>
      <c r="Q35" s="543">
        <f>'01'!Q35+'02'!Q35+'03'!Q35+'04'!Q35+'05 ACPE'!Q35+'05'!Q35+'06'!Q35+'07'!Q35+'08'!Q35+'09'!Q35+'10'!Q35+'11'!Q35+'12'!Q35+'18'!Q35+'20'!Q35+'25'!Q35</f>
        <v>4.2</v>
      </c>
      <c r="R35" s="542">
        <f>'01'!R35+'02'!R35+'03'!R35+'04'!R35+'05 ACPE'!R35+'05'!R35+'06'!R35+'07'!R35+'08'!R35+'09'!R35+'10'!R35+'11'!R35+'12'!R35+'18'!R35+'20'!R35+'25'!R35</f>
        <v>1</v>
      </c>
      <c r="S35" s="542">
        <f>'01'!S35+'02'!S35+'03'!S35+'04'!S35+'05 ACPE'!S35+'05'!S35+'06'!S35+'07'!S35+'08'!S35+'09'!S35+'10'!S35+'11'!S35+'12'!S35+'18'!S35+'20'!S35+'25'!S35</f>
        <v>1141.03</v>
      </c>
      <c r="T35" s="543">
        <f>'01'!T35+'02'!T35+'03'!T35+'04'!T35+'05 ACPE'!T35+'05'!T35+'06'!T35+'07'!T35+'08'!T35+'09'!T35+'10'!T35+'11'!T35+'12'!T35+'18'!T35+'20'!T35+'25'!T35</f>
        <v>0</v>
      </c>
      <c r="U35" s="543">
        <f>'01'!U35+'02'!U35+'03'!U35+'04'!U35+'05 ACPE'!U35+'05'!U35+'06'!U35+'07'!U35+'08'!U35+'09'!U35+'10'!U35+'11'!U35+'12'!U35+'18'!U35+'20'!U35+'25'!U35</f>
        <v>0</v>
      </c>
      <c r="V35" s="542">
        <f>'01'!V35+'02'!V35+'03'!V35+'04'!V35+'05 ACPE'!V35+'05'!V35+'06'!V35+'07'!V35+'08'!V35+'09'!V35+'10'!V35+'11'!V35+'12'!V35+'18'!V35+'20'!V35+'25'!V35</f>
        <v>1</v>
      </c>
      <c r="W35" s="542">
        <f>'01'!W35+'02'!W35+'03'!W35+'04'!W35+'05 ACPE'!W35+'05'!W35+'06'!W35+'07'!W35+'08'!W35+'09'!W35+'10'!W35+'11'!W35+'12'!W35+'18'!W35+'20'!W35+'25'!W35</f>
        <v>220.81</v>
      </c>
      <c r="X35" s="543">
        <f>'01'!X35+'02'!X35+'03'!X35+'04'!X35+'05 ACPE'!X35+'05'!X35+'06'!X35+'07'!X35+'08'!X35+'09'!X35+'10'!X35+'11'!X35+'12'!X35+'18'!X35+'20'!X35+'25'!X35</f>
        <v>0</v>
      </c>
      <c r="Y35" s="543">
        <f>'01'!Y35+'02'!Y35+'03'!Y35+'04'!Y35+'05 ACPE'!Y35+'05'!Y35+'06'!Y35+'07'!Y35+'08'!Y35+'09'!Y35+'10'!Y35+'11'!Y35+'12'!Y35+'18'!Y35+'20'!Y35+'25'!Y35</f>
        <v>0</v>
      </c>
      <c r="Z35" s="544">
        <f t="shared" si="6"/>
        <v>5</v>
      </c>
      <c r="AA35" s="545">
        <f t="shared" si="6"/>
        <v>1456.24</v>
      </c>
    </row>
    <row r="36" spans="1:29" s="554" customFormat="1" ht="12.75" customHeight="1" x14ac:dyDescent="0.2">
      <c r="A36" s="449" t="s">
        <v>65</v>
      </c>
      <c r="B36" s="546">
        <f t="shared" ref="B36:AA36" si="7">SUM(B32:B35)</f>
        <v>258</v>
      </c>
      <c r="C36" s="547">
        <f t="shared" si="7"/>
        <v>36690.160000000003</v>
      </c>
      <c r="D36" s="548">
        <f t="shared" si="7"/>
        <v>292</v>
      </c>
      <c r="E36" s="549">
        <f t="shared" si="7"/>
        <v>31587.040000000001</v>
      </c>
      <c r="F36" s="546">
        <f t="shared" si="7"/>
        <v>223</v>
      </c>
      <c r="G36" s="547">
        <f t="shared" si="7"/>
        <v>35896.080000000002</v>
      </c>
      <c r="H36" s="548">
        <f t="shared" si="7"/>
        <v>103</v>
      </c>
      <c r="I36" s="549">
        <f t="shared" si="7"/>
        <v>16410.46</v>
      </c>
      <c r="J36" s="546">
        <f t="shared" si="7"/>
        <v>73</v>
      </c>
      <c r="K36" s="547">
        <f t="shared" si="7"/>
        <v>19607.169999999998</v>
      </c>
      <c r="L36" s="548">
        <f t="shared" si="7"/>
        <v>88</v>
      </c>
      <c r="M36" s="549">
        <f t="shared" si="7"/>
        <v>17308.63</v>
      </c>
      <c r="N36" s="546">
        <f t="shared" si="7"/>
        <v>91</v>
      </c>
      <c r="O36" s="547">
        <f t="shared" si="7"/>
        <v>20641.3</v>
      </c>
      <c r="P36" s="548">
        <f t="shared" si="7"/>
        <v>147</v>
      </c>
      <c r="Q36" s="549">
        <f t="shared" si="7"/>
        <v>30205.670000000002</v>
      </c>
      <c r="R36" s="546">
        <f t="shared" si="7"/>
        <v>106</v>
      </c>
      <c r="S36" s="547">
        <f t="shared" si="7"/>
        <v>13902.520000000002</v>
      </c>
      <c r="T36" s="548">
        <f t="shared" si="7"/>
        <v>135</v>
      </c>
      <c r="U36" s="549">
        <f t="shared" si="7"/>
        <v>27949.79</v>
      </c>
      <c r="V36" s="546">
        <f t="shared" si="7"/>
        <v>106</v>
      </c>
      <c r="W36" s="547">
        <f t="shared" si="7"/>
        <v>20038.11</v>
      </c>
      <c r="X36" s="548">
        <f t="shared" si="7"/>
        <v>137</v>
      </c>
      <c r="Y36" s="549">
        <f t="shared" si="7"/>
        <v>28817.39</v>
      </c>
      <c r="Z36" s="550">
        <f t="shared" si="7"/>
        <v>1759</v>
      </c>
      <c r="AA36" s="551">
        <f t="shared" si="7"/>
        <v>299054.31999999995</v>
      </c>
      <c r="AB36" s="552"/>
      <c r="AC36" s="553"/>
    </row>
    <row r="37" spans="1:29" s="554" customFormat="1" ht="12.75" customHeight="1" x14ac:dyDescent="0.2">
      <c r="A37" s="449"/>
      <c r="B37" s="546"/>
      <c r="C37" s="547"/>
      <c r="D37" s="548"/>
      <c r="E37" s="549"/>
      <c r="F37" s="546"/>
      <c r="G37" s="547"/>
      <c r="H37" s="548"/>
      <c r="I37" s="549"/>
      <c r="J37" s="546"/>
      <c r="K37" s="547"/>
      <c r="L37" s="548"/>
      <c r="M37" s="549"/>
      <c r="N37" s="546"/>
      <c r="O37" s="547"/>
      <c r="P37" s="548"/>
      <c r="Q37" s="549"/>
      <c r="R37" s="546"/>
      <c r="S37" s="547"/>
      <c r="T37" s="548"/>
      <c r="U37" s="549"/>
      <c r="V37" s="546"/>
      <c r="W37" s="547"/>
      <c r="X37" s="548"/>
      <c r="Y37" s="549"/>
      <c r="Z37" s="550"/>
      <c r="AA37" s="551"/>
      <c r="AB37" s="552"/>
      <c r="AC37" s="553"/>
    </row>
    <row r="38" spans="1:29" s="555" customFormat="1" ht="12.75" customHeight="1" x14ac:dyDescent="0.2">
      <c r="A38" s="481" t="s">
        <v>71</v>
      </c>
      <c r="B38" s="480"/>
      <c r="C38" s="480">
        <f>Statewide!C38*0.6</f>
        <v>7871.8499999999995</v>
      </c>
      <c r="D38" s="481"/>
      <c r="E38" s="481">
        <f>Statewide!E38*0.6</f>
        <v>7871.8499999999995</v>
      </c>
      <c r="F38" s="480"/>
      <c r="G38" s="480">
        <f>Statewide!G38*0.6</f>
        <v>7871.8499999999995</v>
      </c>
      <c r="H38" s="481"/>
      <c r="I38" s="481">
        <f>Statewide!I38*0.6</f>
        <v>7871.8499999999995</v>
      </c>
      <c r="J38" s="480"/>
      <c r="K38" s="480">
        <f>Statewide!K38*0.6</f>
        <v>7871.8499999999995</v>
      </c>
      <c r="L38" s="481"/>
      <c r="M38" s="481">
        <f>Statewide!M38*0.6</f>
        <v>7871.8499999999995</v>
      </c>
      <c r="N38" s="480"/>
      <c r="O38" s="480">
        <f>Statewide!O38*0.6</f>
        <v>7871.8499999999995</v>
      </c>
      <c r="P38" s="481"/>
      <c r="Q38" s="481">
        <f>Statewide!Q38*0.6</f>
        <v>7871.8499999999995</v>
      </c>
      <c r="R38" s="480"/>
      <c r="S38" s="480">
        <f>Statewide!S38*0.6</f>
        <v>7871.8499999999995</v>
      </c>
      <c r="T38" s="481"/>
      <c r="U38" s="481">
        <f>Statewide!U38*0.6</f>
        <v>7871.8499999999995</v>
      </c>
      <c r="V38" s="480"/>
      <c r="W38" s="480">
        <f>Statewide!W38*0.6</f>
        <v>7871.8499999999995</v>
      </c>
      <c r="X38" s="481"/>
      <c r="Y38" s="481">
        <f>Statewide!Y38*0.6</f>
        <v>7871.8499999999995</v>
      </c>
      <c r="Z38" s="482"/>
      <c r="AA38" s="482">
        <f>SUM(B38:Z38)</f>
        <v>94462.200000000012</v>
      </c>
    </row>
    <row r="39" spans="1:29" s="465" customFormat="1" ht="12.75" customHeight="1" x14ac:dyDescent="0.2">
      <c r="A39" s="449"/>
      <c r="B39" s="459"/>
      <c r="C39" s="556"/>
      <c r="D39" s="461"/>
      <c r="E39" s="557"/>
      <c r="F39" s="459"/>
      <c r="G39" s="556"/>
      <c r="H39" s="461"/>
      <c r="I39" s="557"/>
      <c r="J39" s="459"/>
      <c r="K39" s="556"/>
      <c r="L39" s="461"/>
      <c r="M39" s="557"/>
      <c r="N39" s="459"/>
      <c r="O39" s="556"/>
      <c r="P39" s="461"/>
      <c r="Q39" s="557"/>
      <c r="R39" s="459"/>
      <c r="S39" s="556"/>
      <c r="T39" s="461"/>
      <c r="U39" s="557"/>
      <c r="V39" s="459"/>
      <c r="W39" s="556"/>
      <c r="X39" s="461"/>
      <c r="Y39" s="557"/>
      <c r="Z39" s="463"/>
      <c r="AA39" s="558"/>
      <c r="AB39" s="484"/>
    </row>
    <row r="40" spans="1:29" s="563" customFormat="1" ht="25.5" x14ac:dyDescent="0.2">
      <c r="A40" s="559" t="s">
        <v>72</v>
      </c>
      <c r="B40" s="560"/>
      <c r="C40" s="561">
        <f>C29-C3-C36-(C38-C4)</f>
        <v>212433.79000000004</v>
      </c>
      <c r="D40" s="560"/>
      <c r="E40" s="561">
        <f>E29-E3-E36-(E38-E4)</f>
        <v>225417.23099999997</v>
      </c>
      <c r="F40" s="560"/>
      <c r="G40" s="561">
        <f>G29-G3-G36-(G38-G4)</f>
        <v>156449.4</v>
      </c>
      <c r="H40" s="560"/>
      <c r="I40" s="561">
        <f>I29-I3-I36-(I38-I4)</f>
        <v>160964.17000000001</v>
      </c>
      <c r="J40" s="560"/>
      <c r="K40" s="561">
        <f>K29-K3-K36-(K38-K4)</f>
        <v>146991.30000000002</v>
      </c>
      <c r="L40" s="560"/>
      <c r="M40" s="561">
        <f>M29-M3-M36-(M38-M4)</f>
        <v>98390.7</v>
      </c>
      <c r="N40" s="560"/>
      <c r="O40" s="561">
        <f>O29-O3-O36-(O38-O4)</f>
        <v>153467.41</v>
      </c>
      <c r="P40" s="560"/>
      <c r="Q40" s="561">
        <f>Q29-Q3-Q36-(Q38-Q4)</f>
        <v>133080.429</v>
      </c>
      <c r="R40" s="560"/>
      <c r="S40" s="561">
        <f>S29-S3-S36-(S38-S4)</f>
        <v>194122.18</v>
      </c>
      <c r="T40" s="560"/>
      <c r="U40" s="561">
        <f>U29-U3-U36-(U38-U4)</f>
        <v>198946.21</v>
      </c>
      <c r="V40" s="560"/>
      <c r="W40" s="561">
        <f>W29-W3-W36-(W38-W4)</f>
        <v>197578.29</v>
      </c>
      <c r="X40" s="560"/>
      <c r="Y40" s="561">
        <f>Y29-Y3-Y36-(Y38-Y4)</f>
        <v>241921.42</v>
      </c>
      <c r="Z40" s="560"/>
      <c r="AA40" s="561">
        <f>AA29-AA3-AA36-(AA38-AA4)</f>
        <v>2119762.5300000003</v>
      </c>
      <c r="AB40" s="562"/>
    </row>
    <row r="41" spans="1:29" s="565" customFormat="1" x14ac:dyDescent="0.2">
      <c r="A41" s="564" t="s">
        <v>98</v>
      </c>
      <c r="B41" s="564"/>
      <c r="D41" s="564"/>
      <c r="F41" s="564"/>
      <c r="H41" s="564"/>
      <c r="J41" s="564"/>
      <c r="L41" s="564"/>
      <c r="N41" s="564"/>
      <c r="P41" s="564"/>
      <c r="R41" s="564"/>
      <c r="T41" s="564"/>
      <c r="V41" s="564"/>
      <c r="X41" s="564"/>
      <c r="Z41" s="564"/>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orientation="landscape" r:id="rId1"/>
  <headerFooter alignWithMargins="0">
    <oddFooter>&amp;L&amp;8&amp;Z&amp;F
Prepared by Danielle Meier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9" t="s">
        <v>91</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71</v>
      </c>
      <c r="C3" s="24">
        <v>361</v>
      </c>
      <c r="D3" s="37">
        <v>116</v>
      </c>
      <c r="E3" s="2">
        <v>654</v>
      </c>
      <c r="F3" s="28">
        <v>81</v>
      </c>
      <c r="G3" s="24">
        <v>466</v>
      </c>
      <c r="H3" s="37">
        <v>78</v>
      </c>
      <c r="I3" s="2">
        <v>530.5</v>
      </c>
      <c r="J3" s="28">
        <v>71</v>
      </c>
      <c r="K3" s="24">
        <v>427.5</v>
      </c>
      <c r="L3" s="37">
        <v>83</v>
      </c>
      <c r="M3" s="2">
        <v>410</v>
      </c>
      <c r="N3" s="28">
        <v>91</v>
      </c>
      <c r="O3" s="24">
        <v>447.5</v>
      </c>
      <c r="P3" s="37">
        <v>96</v>
      </c>
      <c r="Q3" s="2">
        <v>461</v>
      </c>
      <c r="R3" s="28">
        <v>135</v>
      </c>
      <c r="S3" s="24">
        <v>562</v>
      </c>
      <c r="T3" s="37">
        <v>159</v>
      </c>
      <c r="U3" s="2">
        <v>895</v>
      </c>
      <c r="V3" s="28">
        <v>84</v>
      </c>
      <c r="W3" s="24">
        <v>425</v>
      </c>
      <c r="X3" s="37">
        <v>84</v>
      </c>
      <c r="Y3" s="2">
        <v>352.5</v>
      </c>
      <c r="Z3" s="61">
        <f>B3+D3+F3+H3+J3+L3+N3+P3+R3+T3+V3+X3</f>
        <v>1149</v>
      </c>
      <c r="AA3" s="15">
        <f>C3+E3+G3+I3+K3+M3+O3+Q3+S3+U3+W3+Y3</f>
        <v>5992</v>
      </c>
    </row>
    <row r="4" spans="1:29" ht="12.75" customHeight="1" x14ac:dyDescent="0.2">
      <c r="A4" s="20" t="s">
        <v>41</v>
      </c>
      <c r="B4" s="29"/>
      <c r="C4" s="39">
        <v>106</v>
      </c>
      <c r="D4" s="36"/>
      <c r="E4" s="41">
        <v>166</v>
      </c>
      <c r="F4" s="29"/>
      <c r="G4" s="39">
        <v>118</v>
      </c>
      <c r="H4" s="36"/>
      <c r="I4" s="41">
        <v>112.5</v>
      </c>
      <c r="J4" s="29"/>
      <c r="K4" s="39">
        <v>104.5</v>
      </c>
      <c r="L4" s="36"/>
      <c r="M4" s="41">
        <v>123</v>
      </c>
      <c r="N4" s="29"/>
      <c r="O4" s="39">
        <v>225.5</v>
      </c>
      <c r="P4" s="36"/>
      <c r="Q4" s="41">
        <v>239</v>
      </c>
      <c r="R4" s="29"/>
      <c r="S4" s="39">
        <v>336</v>
      </c>
      <c r="T4" s="36"/>
      <c r="U4" s="41">
        <v>389</v>
      </c>
      <c r="V4" s="29"/>
      <c r="W4" s="39">
        <v>205</v>
      </c>
      <c r="X4" s="36"/>
      <c r="Y4" s="41">
        <v>206.5</v>
      </c>
      <c r="Z4" s="60"/>
      <c r="AA4" s="16">
        <f>C4+E4+G4+I4+K4+M4+O4+Q4+S4+U4+W4+Y4</f>
        <v>2331</v>
      </c>
    </row>
    <row r="5" spans="1:29" ht="12.75" customHeight="1" x14ac:dyDescent="0.2">
      <c r="A5" s="12" t="s">
        <v>15</v>
      </c>
      <c r="B5" s="28"/>
      <c r="C5" s="46">
        <f>SUM(C3:C4)</f>
        <v>467</v>
      </c>
      <c r="D5" s="37"/>
      <c r="E5" s="19">
        <f>SUM(E3:E4)</f>
        <v>820</v>
      </c>
      <c r="F5" s="28"/>
      <c r="G5" s="46">
        <f>SUM(G3:G4)</f>
        <v>584</v>
      </c>
      <c r="H5" s="37"/>
      <c r="I5" s="19">
        <f>SUM(I3:I4)</f>
        <v>643</v>
      </c>
      <c r="J5" s="28"/>
      <c r="K5" s="46">
        <f>SUM(K3:K4)</f>
        <v>532</v>
      </c>
      <c r="L5" s="37"/>
      <c r="M5" s="19">
        <f>SUM(M3:M4)</f>
        <v>533</v>
      </c>
      <c r="N5" s="28"/>
      <c r="O5" s="46">
        <f>SUM(O3:O4)</f>
        <v>673</v>
      </c>
      <c r="P5" s="37"/>
      <c r="Q5" s="19">
        <f>SUM(Q3:Q4)</f>
        <v>700</v>
      </c>
      <c r="R5" s="28"/>
      <c r="S5" s="46">
        <f>SUM(S3:S4)</f>
        <v>898</v>
      </c>
      <c r="T5" s="37"/>
      <c r="U5" s="19">
        <f>SUM(U3:U4)</f>
        <v>1284</v>
      </c>
      <c r="V5" s="28"/>
      <c r="W5" s="46">
        <f>SUM(W3:W4)</f>
        <v>630</v>
      </c>
      <c r="X5" s="37"/>
      <c r="Y5" s="19">
        <f>SUM(Y3:Y4)</f>
        <v>559</v>
      </c>
      <c r="Z5" s="61"/>
      <c r="AA5" s="18">
        <f>SUM(AA3:AA4)</f>
        <v>8323</v>
      </c>
      <c r="AB5" s="31"/>
      <c r="AC5" s="31"/>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c r="AB6" s="31"/>
      <c r="AC6" s="31"/>
    </row>
    <row r="7" spans="1:29" s="11" customFormat="1" ht="12.75" customHeight="1" x14ac:dyDescent="0.2">
      <c r="A7" s="20" t="s">
        <v>75</v>
      </c>
      <c r="B7" s="28"/>
      <c r="C7" s="116">
        <v>26117.62</v>
      </c>
      <c r="D7" s="37"/>
      <c r="E7" s="117">
        <v>42421.21</v>
      </c>
      <c r="F7" s="28"/>
      <c r="G7" s="116">
        <v>30837.52</v>
      </c>
      <c r="H7" s="37"/>
      <c r="I7" s="117">
        <v>40499.86</v>
      </c>
      <c r="J7" s="28"/>
      <c r="K7" s="116">
        <v>20073.080000000002</v>
      </c>
      <c r="L7" s="37"/>
      <c r="M7" s="117">
        <v>25679.11</v>
      </c>
      <c r="N7" s="28"/>
      <c r="O7" s="116">
        <v>32542.58</v>
      </c>
      <c r="P7" s="37"/>
      <c r="Q7" s="117">
        <v>31380.53</v>
      </c>
      <c r="R7" s="28"/>
      <c r="S7" s="116">
        <v>37011.089999999997</v>
      </c>
      <c r="T7" s="37"/>
      <c r="U7" s="117">
        <v>69058.22</v>
      </c>
      <c r="V7" s="28"/>
      <c r="W7" s="116">
        <v>34173.08</v>
      </c>
      <c r="X7" s="37"/>
      <c r="Y7" s="117">
        <v>33148.639999999999</v>
      </c>
      <c r="Z7" s="92"/>
      <c r="AA7" s="119">
        <f>C7+E7+G7+I7+K7+M7+O7+Q7+S7+U7+W7+Y7</f>
        <v>422942.5400000001</v>
      </c>
      <c r="AB7" s="120"/>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B8" s="22"/>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35</v>
      </c>
      <c r="C10" s="24">
        <v>1405.2</v>
      </c>
      <c r="D10" s="36">
        <v>65</v>
      </c>
      <c r="E10" s="2">
        <v>2070.96</v>
      </c>
      <c r="F10" s="29">
        <v>39</v>
      </c>
      <c r="G10" s="24">
        <v>1302.98</v>
      </c>
      <c r="H10" s="36">
        <v>42</v>
      </c>
      <c r="I10" s="2">
        <v>1479.35</v>
      </c>
      <c r="J10" s="29">
        <v>34</v>
      </c>
      <c r="K10" s="24">
        <v>873.86</v>
      </c>
      <c r="L10" s="36">
        <v>52</v>
      </c>
      <c r="M10" s="2">
        <v>1153.55</v>
      </c>
      <c r="N10" s="29">
        <v>61</v>
      </c>
      <c r="O10" s="24">
        <v>1591.12</v>
      </c>
      <c r="P10" s="36">
        <v>59</v>
      </c>
      <c r="Q10" s="2">
        <v>1956.95</v>
      </c>
      <c r="R10" s="626">
        <v>80</v>
      </c>
      <c r="S10" s="584">
        <v>2385</v>
      </c>
      <c r="T10" s="36">
        <v>96</v>
      </c>
      <c r="U10" s="2">
        <v>3167.52</v>
      </c>
      <c r="V10" s="29">
        <v>54</v>
      </c>
      <c r="W10" s="24">
        <v>2053.92</v>
      </c>
      <c r="X10" s="36">
        <v>48</v>
      </c>
      <c r="Y10" s="2">
        <v>2452.4</v>
      </c>
      <c r="Z10" s="61">
        <f>B10+D10+F10+H10+J10+L10+N10+P10+R10+T10+V10+X10</f>
        <v>665</v>
      </c>
      <c r="AA10" s="15">
        <f t="shared" ref="Z10:AA13" si="0">C10+E10+G10+I10+K10+M10+O10+Q10+S10+U10+W10+Y10</f>
        <v>21892.810000000005</v>
      </c>
    </row>
    <row r="11" spans="1:29" ht="12.75" customHeight="1" x14ac:dyDescent="0.2">
      <c r="A11" s="11" t="s">
        <v>102</v>
      </c>
      <c r="B11" s="29">
        <v>1</v>
      </c>
      <c r="C11" s="24">
        <v>32.75</v>
      </c>
      <c r="D11" s="36">
        <v>5</v>
      </c>
      <c r="E11" s="2">
        <v>79.2</v>
      </c>
      <c r="F11" s="29">
        <v>2</v>
      </c>
      <c r="G11" s="24">
        <v>44.76</v>
      </c>
      <c r="H11" s="36">
        <v>1</v>
      </c>
      <c r="I11" s="2">
        <v>8.67</v>
      </c>
      <c r="J11" s="29"/>
      <c r="K11" s="24"/>
      <c r="L11" s="36"/>
      <c r="M11" s="2"/>
      <c r="N11" s="29"/>
      <c r="O11" s="24"/>
      <c r="P11" s="36">
        <v>1</v>
      </c>
      <c r="Q11" s="2">
        <v>6.55</v>
      </c>
      <c r="R11" s="626"/>
      <c r="S11" s="584"/>
      <c r="T11" s="36">
        <v>9</v>
      </c>
      <c r="U11" s="2">
        <v>343.07</v>
      </c>
      <c r="V11" s="29"/>
      <c r="W11" s="24"/>
      <c r="X11" s="36"/>
      <c r="Y11" s="2"/>
      <c r="Z11" s="61">
        <f t="shared" si="0"/>
        <v>19</v>
      </c>
      <c r="AA11" s="15">
        <f t="shared" si="0"/>
        <v>515</v>
      </c>
      <c r="AC11" s="1"/>
    </row>
    <row r="12" spans="1:29" ht="12.75" customHeight="1" x14ac:dyDescent="0.2">
      <c r="A12" s="20" t="s">
        <v>95</v>
      </c>
      <c r="B12" s="29">
        <v>1</v>
      </c>
      <c r="C12" s="24">
        <v>56</v>
      </c>
      <c r="D12" s="36">
        <v>2</v>
      </c>
      <c r="E12" s="2">
        <v>189</v>
      </c>
      <c r="F12" s="29">
        <v>4</v>
      </c>
      <c r="G12" s="24">
        <v>414</v>
      </c>
      <c r="H12" s="36">
        <v>1</v>
      </c>
      <c r="I12" s="2">
        <v>4</v>
      </c>
      <c r="J12" s="29"/>
      <c r="K12" s="24"/>
      <c r="L12" s="36"/>
      <c r="M12" s="2"/>
      <c r="N12" s="29"/>
      <c r="O12" s="24"/>
      <c r="P12" s="36"/>
      <c r="Q12" s="2"/>
      <c r="R12" s="626">
        <v>3</v>
      </c>
      <c r="S12" s="584">
        <v>142</v>
      </c>
      <c r="T12" s="36"/>
      <c r="U12" s="2"/>
      <c r="V12" s="29">
        <v>2</v>
      </c>
      <c r="W12" s="24">
        <v>118</v>
      </c>
      <c r="X12" s="36">
        <v>1</v>
      </c>
      <c r="Y12" s="2">
        <v>13</v>
      </c>
      <c r="Z12" s="61">
        <f t="shared" si="0"/>
        <v>14</v>
      </c>
      <c r="AA12" s="15">
        <f t="shared" si="0"/>
        <v>936</v>
      </c>
    </row>
    <row r="13" spans="1:29" s="10" customFormat="1" ht="12.75" customHeight="1" x14ac:dyDescent="0.2">
      <c r="A13" s="20" t="s">
        <v>96</v>
      </c>
      <c r="B13" s="39"/>
      <c r="C13" s="25"/>
      <c r="D13" s="41"/>
      <c r="E13" s="4"/>
      <c r="F13" s="39"/>
      <c r="G13" s="25"/>
      <c r="H13" s="41"/>
      <c r="I13" s="4"/>
      <c r="J13" s="39"/>
      <c r="K13" s="25"/>
      <c r="L13" s="41"/>
      <c r="M13" s="4"/>
      <c r="N13" s="39"/>
      <c r="O13" s="25"/>
      <c r="P13" s="41"/>
      <c r="Q13" s="4"/>
      <c r="R13" s="39"/>
      <c r="S13" s="25"/>
      <c r="T13" s="41"/>
      <c r="U13" s="4"/>
      <c r="V13" s="39"/>
      <c r="W13" s="25"/>
      <c r="X13" s="41"/>
      <c r="Y13" s="4"/>
      <c r="Z13" s="61">
        <f t="shared" si="0"/>
        <v>0</v>
      </c>
      <c r="AA13" s="15">
        <f t="shared" si="0"/>
        <v>0</v>
      </c>
    </row>
    <row r="14" spans="1:29" ht="12.75" customHeight="1" x14ac:dyDescent="0.2">
      <c r="A14" s="33" t="s">
        <v>20</v>
      </c>
      <c r="B14" s="28">
        <f t="shared" ref="B14:AA14" si="1">SUM(B10:B13)</f>
        <v>37</v>
      </c>
      <c r="C14" s="46">
        <f t="shared" si="1"/>
        <v>1493.95</v>
      </c>
      <c r="D14" s="37">
        <f t="shared" si="1"/>
        <v>72</v>
      </c>
      <c r="E14" s="19">
        <f t="shared" si="1"/>
        <v>2339.16</v>
      </c>
      <c r="F14" s="28">
        <f t="shared" si="1"/>
        <v>45</v>
      </c>
      <c r="G14" s="46">
        <f t="shared" si="1"/>
        <v>1761.74</v>
      </c>
      <c r="H14" s="37">
        <f t="shared" si="1"/>
        <v>44</v>
      </c>
      <c r="I14" s="19">
        <f t="shared" si="1"/>
        <v>1492.02</v>
      </c>
      <c r="J14" s="28">
        <f t="shared" si="1"/>
        <v>34</v>
      </c>
      <c r="K14" s="46">
        <f t="shared" si="1"/>
        <v>873.86</v>
      </c>
      <c r="L14" s="37">
        <f t="shared" si="1"/>
        <v>52</v>
      </c>
      <c r="M14" s="19">
        <f t="shared" si="1"/>
        <v>1153.55</v>
      </c>
      <c r="N14" s="28">
        <f t="shared" si="1"/>
        <v>61</v>
      </c>
      <c r="O14" s="46">
        <f t="shared" si="1"/>
        <v>1591.12</v>
      </c>
      <c r="P14" s="37">
        <f t="shared" si="1"/>
        <v>60</v>
      </c>
      <c r="Q14" s="19">
        <f t="shared" si="1"/>
        <v>1963.5</v>
      </c>
      <c r="R14" s="28">
        <f t="shared" si="1"/>
        <v>83</v>
      </c>
      <c r="S14" s="46">
        <f t="shared" si="1"/>
        <v>2527</v>
      </c>
      <c r="T14" s="37">
        <f t="shared" si="1"/>
        <v>105</v>
      </c>
      <c r="U14" s="19">
        <f t="shared" si="1"/>
        <v>3510.59</v>
      </c>
      <c r="V14" s="28">
        <f t="shared" si="1"/>
        <v>56</v>
      </c>
      <c r="W14" s="46">
        <f t="shared" si="1"/>
        <v>2171.92</v>
      </c>
      <c r="X14" s="37">
        <f t="shared" si="1"/>
        <v>49</v>
      </c>
      <c r="Y14" s="19">
        <f>SUM(Y10:Y13)</f>
        <v>2465.4</v>
      </c>
      <c r="Z14" s="93">
        <f t="shared" si="1"/>
        <v>698</v>
      </c>
      <c r="AA14" s="35">
        <f t="shared" si="1"/>
        <v>23343.810000000005</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Z16" s="60"/>
      <c r="AA16" s="14"/>
    </row>
    <row r="17" spans="1:29" ht="12.75" customHeight="1" x14ac:dyDescent="0.2">
      <c r="A17" s="20" t="s">
        <v>52</v>
      </c>
      <c r="B17" s="29"/>
      <c r="C17" s="24"/>
      <c r="D17" s="36"/>
      <c r="E17" s="2"/>
      <c r="F17" s="29"/>
      <c r="G17" s="24"/>
      <c r="H17" s="36"/>
      <c r="I17" s="2"/>
      <c r="J17" s="29"/>
      <c r="K17" s="24"/>
      <c r="L17" s="36"/>
      <c r="M17" s="2"/>
      <c r="N17" s="29"/>
      <c r="O17" s="24"/>
      <c r="P17" s="36"/>
      <c r="Q17" s="2"/>
      <c r="R17" s="29"/>
      <c r="S17" s="24"/>
      <c r="T17" s="36"/>
      <c r="U17" s="2"/>
      <c r="V17" s="29"/>
      <c r="W17" s="24"/>
      <c r="X17" s="36"/>
      <c r="Y17" s="2"/>
      <c r="Z17" s="61">
        <f>B17+D17+F17+H17+J17+L17+N17+P17+R17+T17+V17+X17</f>
        <v>0</v>
      </c>
      <c r="AA17" s="15">
        <f>C17+E17+G17+I17+K17+M17+O17+Q17+S17+U17+W17+Y17</f>
        <v>0</v>
      </c>
    </row>
    <row r="18" spans="1:29" ht="12.75" customHeight="1" x14ac:dyDescent="0.2">
      <c r="A18" s="20" t="s">
        <v>22</v>
      </c>
      <c r="B18" s="29"/>
      <c r="C18" s="24"/>
      <c r="D18" s="36"/>
      <c r="E18" s="2"/>
      <c r="F18" s="29">
        <v>1</v>
      </c>
      <c r="G18" s="24">
        <v>68.099999999999994</v>
      </c>
      <c r="H18" s="36"/>
      <c r="I18" s="2"/>
      <c r="J18" s="29"/>
      <c r="K18" s="24"/>
      <c r="L18" s="36"/>
      <c r="M18" s="2"/>
      <c r="N18" s="29"/>
      <c r="O18" s="24"/>
      <c r="P18" s="36">
        <v>1</v>
      </c>
      <c r="Q18" s="2">
        <v>305</v>
      </c>
      <c r="R18" s="605">
        <v>2</v>
      </c>
      <c r="S18" s="670">
        <v>482.25</v>
      </c>
      <c r="T18" s="36"/>
      <c r="U18" s="2"/>
      <c r="V18" s="29"/>
      <c r="W18" s="24"/>
      <c r="X18" s="36"/>
      <c r="Y18" s="2"/>
      <c r="Z18" s="61">
        <f>B18+D18+F18+H18+J18+L18+N18+P18+R18+T18+V18+X18</f>
        <v>4</v>
      </c>
      <c r="AA18" s="15">
        <f>C18+E18+G18+I18+K18+M18+O18+Q18+S18+U18+W18+Y18</f>
        <v>855.35</v>
      </c>
    </row>
    <row r="19" spans="1:29" ht="12.75" customHeight="1" x14ac:dyDescent="0.2">
      <c r="A19" s="20" t="s">
        <v>56</v>
      </c>
      <c r="B19" s="29">
        <v>1</v>
      </c>
      <c r="C19" s="24">
        <v>250</v>
      </c>
      <c r="D19" s="36">
        <v>7</v>
      </c>
      <c r="E19" s="2">
        <v>6956.59</v>
      </c>
      <c r="F19" s="29">
        <v>3</v>
      </c>
      <c r="G19" s="24">
        <v>1989.3</v>
      </c>
      <c r="H19" s="36">
        <v>6</v>
      </c>
      <c r="I19" s="2">
        <v>2733.36</v>
      </c>
      <c r="J19" s="29">
        <v>7</v>
      </c>
      <c r="K19" s="24">
        <v>3154.55</v>
      </c>
      <c r="L19" s="36">
        <v>1</v>
      </c>
      <c r="M19" s="2">
        <v>450.6</v>
      </c>
      <c r="N19" s="29">
        <v>5</v>
      </c>
      <c r="O19" s="24">
        <v>2003.04</v>
      </c>
      <c r="P19" s="36">
        <v>2</v>
      </c>
      <c r="Q19" s="2">
        <v>890.4</v>
      </c>
      <c r="R19" s="605">
        <v>3</v>
      </c>
      <c r="S19" s="670">
        <v>1391.36</v>
      </c>
      <c r="T19" s="36">
        <v>1</v>
      </c>
      <c r="U19" s="2">
        <v>2012.36</v>
      </c>
      <c r="V19" s="29">
        <v>1</v>
      </c>
      <c r="W19" s="24">
        <v>520.73</v>
      </c>
      <c r="X19" s="36">
        <v>3</v>
      </c>
      <c r="Y19" s="2">
        <v>1485.02</v>
      </c>
      <c r="Z19" s="61">
        <f t="shared" ref="Z19:AA21" si="2">B19+D19+F19+H19+J19+L19+N19+P19+R19+T19+V19+X19</f>
        <v>40</v>
      </c>
      <c r="AA19" s="15">
        <f t="shared" si="2"/>
        <v>23837.31</v>
      </c>
    </row>
    <row r="20" spans="1:29" ht="12.75" customHeight="1" x14ac:dyDescent="0.2">
      <c r="A20" s="20" t="s">
        <v>23</v>
      </c>
      <c r="B20" s="28"/>
      <c r="C20" s="26"/>
      <c r="D20" s="37">
        <v>1</v>
      </c>
      <c r="E20" s="3">
        <v>989.66</v>
      </c>
      <c r="F20" s="28"/>
      <c r="G20" s="26"/>
      <c r="H20" s="37">
        <v>1</v>
      </c>
      <c r="I20" s="3">
        <v>189.26</v>
      </c>
      <c r="J20" s="28">
        <v>1</v>
      </c>
      <c r="K20" s="26">
        <v>53.5</v>
      </c>
      <c r="L20" s="37"/>
      <c r="M20" s="3"/>
      <c r="N20" s="28">
        <v>1</v>
      </c>
      <c r="O20" s="26">
        <v>381.78</v>
      </c>
      <c r="P20" s="37"/>
      <c r="Q20" s="3"/>
      <c r="R20" s="605">
        <v>1</v>
      </c>
      <c r="S20" s="670">
        <v>278.3</v>
      </c>
      <c r="T20" s="37">
        <v>2</v>
      </c>
      <c r="U20" s="3">
        <v>1810.71</v>
      </c>
      <c r="V20" s="28"/>
      <c r="W20" s="26"/>
      <c r="X20" s="37">
        <v>1</v>
      </c>
      <c r="Y20" s="3">
        <v>230.99</v>
      </c>
      <c r="Z20" s="61">
        <f t="shared" si="2"/>
        <v>8</v>
      </c>
      <c r="AA20" s="15">
        <f t="shared" si="2"/>
        <v>3934.2</v>
      </c>
    </row>
    <row r="21" spans="1:29" ht="12.75" customHeight="1" x14ac:dyDescent="0.2">
      <c r="A21" s="20" t="s">
        <v>58</v>
      </c>
      <c r="B21" s="39">
        <v>1</v>
      </c>
      <c r="C21" s="25">
        <v>88</v>
      </c>
      <c r="D21" s="41"/>
      <c r="E21" s="4"/>
      <c r="F21" s="39"/>
      <c r="G21" s="25"/>
      <c r="H21" s="41">
        <v>1</v>
      </c>
      <c r="I21" s="4">
        <v>220</v>
      </c>
      <c r="J21" s="29">
        <v>1</v>
      </c>
      <c r="K21" s="24">
        <v>88</v>
      </c>
      <c r="L21" s="36"/>
      <c r="M21" s="2"/>
      <c r="N21" s="29"/>
      <c r="O21" s="24"/>
      <c r="P21" s="36"/>
      <c r="Q21" s="2"/>
      <c r="R21" s="29">
        <v>1</v>
      </c>
      <c r="S21" s="24">
        <v>25</v>
      </c>
      <c r="T21" s="36">
        <v>2</v>
      </c>
      <c r="U21" s="2">
        <v>3980.62</v>
      </c>
      <c r="V21" s="29">
        <v>2</v>
      </c>
      <c r="W21" s="24">
        <v>38</v>
      </c>
      <c r="X21" s="36"/>
      <c r="Y21" s="2"/>
      <c r="Z21" s="61">
        <f t="shared" si="2"/>
        <v>8</v>
      </c>
      <c r="AA21" s="15">
        <f t="shared" si="2"/>
        <v>4439.62</v>
      </c>
    </row>
    <row r="22" spans="1:29" ht="12.75" customHeight="1" x14ac:dyDescent="0.2">
      <c r="A22" s="12" t="s">
        <v>21</v>
      </c>
      <c r="B22" s="28">
        <f t="shared" ref="B22:AA22" si="3">SUM(B17:B21)</f>
        <v>2</v>
      </c>
      <c r="C22" s="46">
        <f t="shared" si="3"/>
        <v>338</v>
      </c>
      <c r="D22" s="37">
        <f t="shared" si="3"/>
        <v>8</v>
      </c>
      <c r="E22" s="19">
        <f t="shared" si="3"/>
        <v>7946.25</v>
      </c>
      <c r="F22" s="28">
        <f t="shared" si="3"/>
        <v>4</v>
      </c>
      <c r="G22" s="46">
        <f t="shared" si="3"/>
        <v>2057.4</v>
      </c>
      <c r="H22" s="37">
        <f t="shared" si="3"/>
        <v>8</v>
      </c>
      <c r="I22" s="19">
        <f t="shared" si="3"/>
        <v>3142.62</v>
      </c>
      <c r="J22" s="51">
        <f t="shared" si="3"/>
        <v>9</v>
      </c>
      <c r="K22" s="48">
        <f t="shared" si="3"/>
        <v>3296.05</v>
      </c>
      <c r="L22" s="50">
        <f t="shared" si="3"/>
        <v>1</v>
      </c>
      <c r="M22" s="49">
        <f t="shared" si="3"/>
        <v>450.6</v>
      </c>
      <c r="N22" s="51">
        <f t="shared" si="3"/>
        <v>6</v>
      </c>
      <c r="O22" s="48">
        <f t="shared" si="3"/>
        <v>2384.8199999999997</v>
      </c>
      <c r="P22" s="50">
        <f t="shared" si="3"/>
        <v>3</v>
      </c>
      <c r="Q22" s="49">
        <f t="shared" si="3"/>
        <v>1195.4000000000001</v>
      </c>
      <c r="R22" s="51">
        <f t="shared" si="3"/>
        <v>7</v>
      </c>
      <c r="S22" s="48">
        <f t="shared" si="3"/>
        <v>2176.91</v>
      </c>
      <c r="T22" s="50">
        <f t="shared" si="3"/>
        <v>5</v>
      </c>
      <c r="U22" s="49">
        <f t="shared" si="3"/>
        <v>7803.69</v>
      </c>
      <c r="V22" s="51">
        <f t="shared" si="3"/>
        <v>3</v>
      </c>
      <c r="W22" s="48">
        <f t="shared" si="3"/>
        <v>558.73</v>
      </c>
      <c r="X22" s="50">
        <f t="shared" si="3"/>
        <v>4</v>
      </c>
      <c r="Y22" s="49">
        <f t="shared" si="3"/>
        <v>1716.01</v>
      </c>
      <c r="Z22" s="93">
        <f t="shared" si="3"/>
        <v>60</v>
      </c>
      <c r="AA22" s="35">
        <f t="shared" si="3"/>
        <v>33066.480000000003</v>
      </c>
    </row>
    <row r="23" spans="1:29" s="10" customFormat="1" ht="12.75" customHeight="1" x14ac:dyDescent="0.2">
      <c r="A23" s="12"/>
      <c r="B23" s="28"/>
      <c r="C23" s="26"/>
      <c r="D23" s="37"/>
      <c r="E23" s="3"/>
      <c r="F23" s="28"/>
      <c r="G23" s="26"/>
      <c r="H23" s="37"/>
      <c r="I23" s="3"/>
      <c r="J23" s="28"/>
      <c r="K23" s="26"/>
      <c r="L23" s="37"/>
      <c r="M23" s="3"/>
      <c r="N23" s="28"/>
      <c r="O23" s="26"/>
      <c r="P23" s="37"/>
      <c r="Q23" s="3"/>
      <c r="R23" s="28"/>
      <c r="S23" s="26"/>
      <c r="T23" s="37"/>
      <c r="U23" s="3"/>
      <c r="V23" s="28"/>
      <c r="W23" s="26"/>
      <c r="X23" s="37"/>
      <c r="Z23" s="61"/>
      <c r="AA23" s="15"/>
    </row>
    <row r="24" spans="1:29"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9" s="10" customFormat="1" ht="12.75" customHeight="1" x14ac:dyDescent="0.2">
      <c r="A25" s="20" t="s">
        <v>53</v>
      </c>
      <c r="B25" s="28">
        <v>16</v>
      </c>
      <c r="C25" s="26">
        <v>1189.78</v>
      </c>
      <c r="D25" s="37">
        <v>37</v>
      </c>
      <c r="E25" s="3">
        <v>1920.12</v>
      </c>
      <c r="F25" s="28">
        <v>25</v>
      </c>
      <c r="G25" s="26">
        <v>2200.1</v>
      </c>
      <c r="H25" s="37">
        <v>69</v>
      </c>
      <c r="I25" s="3">
        <v>2501.11</v>
      </c>
      <c r="J25" s="28">
        <v>24</v>
      </c>
      <c r="K25" s="26">
        <v>962.95</v>
      </c>
      <c r="L25" s="37">
        <v>23</v>
      </c>
      <c r="M25" s="3">
        <v>1047.9000000000001</v>
      </c>
      <c r="N25" s="28">
        <v>24</v>
      </c>
      <c r="O25" s="27">
        <v>1321</v>
      </c>
      <c r="P25" s="37">
        <v>21</v>
      </c>
      <c r="Q25" s="43">
        <v>1018.75</v>
      </c>
      <c r="R25" s="28">
        <v>43</v>
      </c>
      <c r="S25" s="27">
        <v>1856</v>
      </c>
      <c r="T25" s="37">
        <v>38</v>
      </c>
      <c r="U25" s="43">
        <v>1964.52</v>
      </c>
      <c r="V25" s="28">
        <v>39</v>
      </c>
      <c r="W25" s="27">
        <v>1893.95</v>
      </c>
      <c r="X25" s="37">
        <v>48</v>
      </c>
      <c r="Y25" s="43">
        <v>4713.42</v>
      </c>
      <c r="Z25" s="61">
        <f>B25+D25+F25+H25+J25+L25+N25+P25+R25+T25+V25+X25</f>
        <v>407</v>
      </c>
      <c r="AA25" s="23">
        <f>C25+E25+G25+I25+K25+M25+O25+Q25+S25+U25+W25+Y25</f>
        <v>22589.599999999999</v>
      </c>
    </row>
    <row r="26" spans="1:29" ht="12.75" customHeight="1" x14ac:dyDescent="0.2">
      <c r="A26" s="20" t="s">
        <v>54</v>
      </c>
      <c r="B26" s="28">
        <v>22</v>
      </c>
      <c r="C26" s="26">
        <v>1447.5</v>
      </c>
      <c r="D26" s="37">
        <v>15</v>
      </c>
      <c r="E26" s="3">
        <v>1089.44</v>
      </c>
      <c r="F26" s="28">
        <v>11</v>
      </c>
      <c r="G26" s="26">
        <v>442.29</v>
      </c>
      <c r="H26" s="37">
        <v>45</v>
      </c>
      <c r="I26" s="3">
        <v>508.31</v>
      </c>
      <c r="J26" s="28">
        <v>2</v>
      </c>
      <c r="K26" s="26">
        <v>4</v>
      </c>
      <c r="L26" s="37">
        <v>4</v>
      </c>
      <c r="M26" s="3">
        <v>44.73</v>
      </c>
      <c r="N26" s="28">
        <v>5</v>
      </c>
      <c r="O26" s="27">
        <v>220.78</v>
      </c>
      <c r="P26" s="37"/>
      <c r="Q26" s="43"/>
      <c r="R26" s="28">
        <v>12</v>
      </c>
      <c r="S26" s="27">
        <v>263.41000000000003</v>
      </c>
      <c r="T26" s="37">
        <v>13</v>
      </c>
      <c r="U26" s="43">
        <v>362.91</v>
      </c>
      <c r="V26" s="28">
        <v>33</v>
      </c>
      <c r="W26" s="27">
        <v>381</v>
      </c>
      <c r="X26" s="37">
        <v>28</v>
      </c>
      <c r="Y26" s="43">
        <v>1936.47</v>
      </c>
      <c r="Z26" s="61">
        <f>B26+D26+F26+H26+J26+L26+N26+P26+R26+T26+V26+X26</f>
        <v>190</v>
      </c>
      <c r="AA26" s="23">
        <f>C26+E26+G26+I26+K26+M26+O26+Q26+S26+U26+W26+Y26</f>
        <v>6700.84</v>
      </c>
    </row>
    <row r="27" spans="1:29" s="63" customFormat="1" ht="12.75" customHeight="1" x14ac:dyDescent="0.2">
      <c r="A27" s="56" t="s">
        <v>97</v>
      </c>
      <c r="B27" s="59">
        <f t="shared" ref="B27:Y27" si="4">B25+B26</f>
        <v>38</v>
      </c>
      <c r="C27" s="78">
        <f t="shared" si="4"/>
        <v>2637.2799999999997</v>
      </c>
      <c r="D27" s="79">
        <f t="shared" si="4"/>
        <v>52</v>
      </c>
      <c r="E27" s="80">
        <f t="shared" si="4"/>
        <v>3009.56</v>
      </c>
      <c r="F27" s="59">
        <f t="shared" si="4"/>
        <v>36</v>
      </c>
      <c r="G27" s="78">
        <f t="shared" si="4"/>
        <v>2642.39</v>
      </c>
      <c r="H27" s="79">
        <f t="shared" si="4"/>
        <v>114</v>
      </c>
      <c r="I27" s="80">
        <f t="shared" si="4"/>
        <v>3009.42</v>
      </c>
      <c r="J27" s="59">
        <f t="shared" si="4"/>
        <v>26</v>
      </c>
      <c r="K27" s="78">
        <f t="shared" si="4"/>
        <v>966.95</v>
      </c>
      <c r="L27" s="79">
        <f t="shared" si="4"/>
        <v>27</v>
      </c>
      <c r="M27" s="80">
        <f t="shared" si="4"/>
        <v>1092.6300000000001</v>
      </c>
      <c r="N27" s="59">
        <f t="shared" si="4"/>
        <v>29</v>
      </c>
      <c r="O27" s="78">
        <f t="shared" si="4"/>
        <v>1541.78</v>
      </c>
      <c r="P27" s="79">
        <f t="shared" si="4"/>
        <v>21</v>
      </c>
      <c r="Q27" s="80">
        <f t="shared" si="4"/>
        <v>1018.75</v>
      </c>
      <c r="R27" s="59">
        <f t="shared" si="4"/>
        <v>55</v>
      </c>
      <c r="S27" s="78">
        <f t="shared" si="4"/>
        <v>2119.41</v>
      </c>
      <c r="T27" s="79">
        <f t="shared" si="4"/>
        <v>51</v>
      </c>
      <c r="U27" s="80">
        <f t="shared" si="4"/>
        <v>2327.4299999999998</v>
      </c>
      <c r="V27" s="59">
        <f t="shared" si="4"/>
        <v>72</v>
      </c>
      <c r="W27" s="78">
        <f t="shared" si="4"/>
        <v>2274.9499999999998</v>
      </c>
      <c r="X27" s="79">
        <f t="shared" si="4"/>
        <v>76</v>
      </c>
      <c r="Y27" s="80">
        <f t="shared" si="4"/>
        <v>6649.89</v>
      </c>
      <c r="Z27" s="85">
        <f t="shared" ref="Z27:AA27" si="5">SUM(Z25:Z26)</f>
        <v>597</v>
      </c>
      <c r="AA27" s="118">
        <f t="shared" si="5"/>
        <v>29290.44</v>
      </c>
    </row>
    <row r="28" spans="1:29"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9" ht="12.75" customHeight="1" x14ac:dyDescent="0.2">
      <c r="A29" s="34" t="s">
        <v>19</v>
      </c>
      <c r="B29" s="28"/>
      <c r="C29" s="46">
        <f>SUM(C14+C22+C27)</f>
        <v>4469.2299999999996</v>
      </c>
      <c r="D29" s="37"/>
      <c r="E29" s="19">
        <f>SUM(E14+E22+E27)</f>
        <v>13294.97</v>
      </c>
      <c r="F29" s="28"/>
      <c r="G29" s="46">
        <f>SUM(G14+G22+G27)</f>
        <v>6461.5300000000007</v>
      </c>
      <c r="H29" s="37"/>
      <c r="I29" s="19">
        <f>SUM(I14+I22+I27)</f>
        <v>7644.0599999999995</v>
      </c>
      <c r="J29" s="28"/>
      <c r="K29" s="46">
        <f>SUM(K14+K22+K27)</f>
        <v>5136.8599999999997</v>
      </c>
      <c r="L29" s="37"/>
      <c r="M29" s="19">
        <f>SUM(M14+M22+M27)</f>
        <v>2696.78</v>
      </c>
      <c r="N29" s="28"/>
      <c r="O29" s="46">
        <f>SUM(O14+O22+O27)</f>
        <v>5517.7199999999993</v>
      </c>
      <c r="P29" s="37"/>
      <c r="Q29" s="19">
        <f>SUM(Q14+Q22+Q27)</f>
        <v>4177.6499999999996</v>
      </c>
      <c r="R29" s="28"/>
      <c r="S29" s="46">
        <f>SUM(S14+S22+S27)</f>
        <v>6823.32</v>
      </c>
      <c r="T29" s="37"/>
      <c r="U29" s="19">
        <f>SUM(U14+U22+U27)</f>
        <v>13641.71</v>
      </c>
      <c r="V29" s="28"/>
      <c r="W29" s="46">
        <f>SUM(W14+W22+W27)</f>
        <v>5005.6000000000004</v>
      </c>
      <c r="X29" s="37"/>
      <c r="Y29" s="19">
        <f>SUM(Y14+Y22+Y27)</f>
        <v>10831.3</v>
      </c>
      <c r="Z29" s="61"/>
      <c r="AA29" s="17">
        <f>SUM(AA14+AA22+AA27)</f>
        <v>85700.73000000001</v>
      </c>
    </row>
    <row r="30" spans="1:29"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2"/>
      <c r="Z30" s="61"/>
      <c r="AA30" s="15"/>
    </row>
    <row r="31" spans="1:29"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Z31" s="61"/>
      <c r="AA31" s="18"/>
      <c r="AB31" s="53"/>
      <c r="AC31" s="53"/>
    </row>
    <row r="32" spans="1:29" s="75" customFormat="1" x14ac:dyDescent="0.2">
      <c r="A32" s="70" t="s">
        <v>49</v>
      </c>
      <c r="B32" s="71"/>
      <c r="C32" s="71"/>
      <c r="D32" s="66"/>
      <c r="E32" s="66"/>
      <c r="F32" s="71"/>
      <c r="G32" s="71"/>
      <c r="H32" s="66">
        <v>1</v>
      </c>
      <c r="I32" s="66">
        <v>176.82</v>
      </c>
      <c r="J32" s="71"/>
      <c r="K32" s="71"/>
      <c r="L32" s="66">
        <v>1</v>
      </c>
      <c r="M32" s="66">
        <v>531.84</v>
      </c>
      <c r="N32" s="71"/>
      <c r="O32" s="71"/>
      <c r="P32" s="66">
        <v>2</v>
      </c>
      <c r="Q32" s="66">
        <v>2705.96</v>
      </c>
      <c r="R32" s="71"/>
      <c r="S32" s="71"/>
      <c r="T32" s="66"/>
      <c r="U32" s="66"/>
      <c r="V32" s="71">
        <v>3</v>
      </c>
      <c r="W32" s="71">
        <v>327.36</v>
      </c>
      <c r="X32" s="66">
        <v>2</v>
      </c>
      <c r="Y32" s="66">
        <v>1977.57</v>
      </c>
      <c r="Z32" s="55">
        <f t="shared" ref="Z32:AA35" si="6">SUM(B32+D32+F32+H32+J32+L32+N32+P32+R32+T32+V32+X32)</f>
        <v>9</v>
      </c>
      <c r="AA32" s="74">
        <f t="shared" si="6"/>
        <v>5719.55</v>
      </c>
    </row>
    <row r="33" spans="1:31" s="76" customFormat="1" x14ac:dyDescent="0.2">
      <c r="A33" s="70" t="s">
        <v>70</v>
      </c>
      <c r="B33" s="71"/>
      <c r="C33" s="71"/>
      <c r="D33" s="66">
        <v>2</v>
      </c>
      <c r="E33" s="66">
        <v>328.2</v>
      </c>
      <c r="F33" s="71">
        <v>3</v>
      </c>
      <c r="G33" s="71">
        <v>602.76</v>
      </c>
      <c r="H33" s="66"/>
      <c r="I33" s="66"/>
      <c r="J33" s="71"/>
      <c r="K33" s="71"/>
      <c r="L33" s="66"/>
      <c r="M33" s="66"/>
      <c r="N33" s="71"/>
      <c r="O33" s="71"/>
      <c r="P33" s="66"/>
      <c r="Q33" s="66"/>
      <c r="R33" s="71"/>
      <c r="S33" s="71"/>
      <c r="T33" s="66">
        <v>2</v>
      </c>
      <c r="U33" s="66">
        <v>876</v>
      </c>
      <c r="V33" s="71"/>
      <c r="W33" s="71"/>
      <c r="X33" s="66"/>
      <c r="Y33" s="66"/>
      <c r="Z33" s="55">
        <f t="shared" si="6"/>
        <v>7</v>
      </c>
      <c r="AA33" s="74">
        <f t="shared" si="6"/>
        <v>1806.96</v>
      </c>
    </row>
    <row r="34" spans="1:31" s="76" customFormat="1" x14ac:dyDescent="0.2">
      <c r="A34" s="70" t="s">
        <v>61</v>
      </c>
      <c r="B34" s="71">
        <v>4</v>
      </c>
      <c r="C34" s="71">
        <v>1094.43</v>
      </c>
      <c r="D34" s="66">
        <v>4</v>
      </c>
      <c r="E34" s="66">
        <v>547.41</v>
      </c>
      <c r="F34" s="71"/>
      <c r="G34" s="71"/>
      <c r="H34" s="66"/>
      <c r="I34" s="66"/>
      <c r="J34" s="71"/>
      <c r="K34" s="71"/>
      <c r="L34" s="66"/>
      <c r="M34" s="66"/>
      <c r="N34" s="71"/>
      <c r="O34" s="71"/>
      <c r="P34" s="66"/>
      <c r="Q34" s="66"/>
      <c r="R34" s="71"/>
      <c r="S34" s="71"/>
      <c r="T34" s="66"/>
      <c r="U34" s="66"/>
      <c r="V34" s="71"/>
      <c r="W34" s="71"/>
      <c r="X34" s="66"/>
      <c r="Y34" s="66"/>
      <c r="Z34" s="55">
        <f t="shared" si="6"/>
        <v>8</v>
      </c>
      <c r="AA34" s="74">
        <f t="shared" si="6"/>
        <v>1641.8400000000001</v>
      </c>
    </row>
    <row r="35" spans="1:31" s="76" customFormat="1" x14ac:dyDescent="0.2">
      <c r="A35" s="70" t="s">
        <v>50</v>
      </c>
      <c r="B35" s="72"/>
      <c r="C35" s="72"/>
      <c r="D35" s="73"/>
      <c r="E35" s="73"/>
      <c r="F35" s="72"/>
      <c r="G35" s="72"/>
      <c r="H35" s="73"/>
      <c r="I35" s="73"/>
      <c r="J35" s="72"/>
      <c r="K35" s="72"/>
      <c r="L35" s="73"/>
      <c r="M35" s="73"/>
      <c r="N35" s="72"/>
      <c r="O35" s="72"/>
      <c r="P35" s="73">
        <v>1</v>
      </c>
      <c r="Q35" s="73">
        <v>4.2</v>
      </c>
      <c r="R35" s="72"/>
      <c r="S35" s="72"/>
      <c r="T35" s="73"/>
      <c r="U35" s="73"/>
      <c r="V35" s="72"/>
      <c r="W35" s="72"/>
      <c r="X35" s="73"/>
      <c r="Y35" s="73"/>
      <c r="Z35" s="84">
        <f t="shared" si="6"/>
        <v>1</v>
      </c>
      <c r="AA35" s="77">
        <f t="shared" si="6"/>
        <v>4.2</v>
      </c>
    </row>
    <row r="36" spans="1:31" s="9" customFormat="1" ht="12.75" customHeight="1" x14ac:dyDescent="0.2">
      <c r="A36" s="12" t="s">
        <v>65</v>
      </c>
      <c r="B36" s="90">
        <f t="shared" ref="B36:AA36" si="7">SUM(B32:B35)</f>
        <v>4</v>
      </c>
      <c r="C36" s="67">
        <f t="shared" si="7"/>
        <v>1094.43</v>
      </c>
      <c r="D36" s="91">
        <f t="shared" si="7"/>
        <v>6</v>
      </c>
      <c r="E36" s="68">
        <f t="shared" si="7"/>
        <v>875.6099999999999</v>
      </c>
      <c r="F36" s="90">
        <f t="shared" si="7"/>
        <v>3</v>
      </c>
      <c r="G36" s="67">
        <f t="shared" si="7"/>
        <v>602.76</v>
      </c>
      <c r="H36" s="91">
        <f t="shared" si="7"/>
        <v>1</v>
      </c>
      <c r="I36" s="68">
        <f t="shared" si="7"/>
        <v>176.82</v>
      </c>
      <c r="J36" s="90">
        <f t="shared" si="7"/>
        <v>0</v>
      </c>
      <c r="K36" s="67">
        <f t="shared" si="7"/>
        <v>0</v>
      </c>
      <c r="L36" s="91">
        <f t="shared" si="7"/>
        <v>1</v>
      </c>
      <c r="M36" s="68">
        <f t="shared" si="7"/>
        <v>531.84</v>
      </c>
      <c r="N36" s="90">
        <f t="shared" si="7"/>
        <v>0</v>
      </c>
      <c r="O36" s="67">
        <f t="shared" si="7"/>
        <v>0</v>
      </c>
      <c r="P36" s="91">
        <f t="shared" si="7"/>
        <v>3</v>
      </c>
      <c r="Q36" s="68">
        <f t="shared" si="7"/>
        <v>2710.16</v>
      </c>
      <c r="R36" s="90">
        <f t="shared" si="7"/>
        <v>0</v>
      </c>
      <c r="S36" s="67">
        <f t="shared" si="7"/>
        <v>0</v>
      </c>
      <c r="T36" s="91">
        <f t="shared" si="7"/>
        <v>2</v>
      </c>
      <c r="U36" s="68">
        <f t="shared" si="7"/>
        <v>876</v>
      </c>
      <c r="V36" s="90">
        <f t="shared" si="7"/>
        <v>3</v>
      </c>
      <c r="W36" s="67">
        <f t="shared" si="7"/>
        <v>327.36</v>
      </c>
      <c r="X36" s="91">
        <f t="shared" si="7"/>
        <v>2</v>
      </c>
      <c r="Y36" s="68">
        <f t="shared" si="7"/>
        <v>1977.57</v>
      </c>
      <c r="Z36" s="94">
        <f t="shared" si="7"/>
        <v>25</v>
      </c>
      <c r="AA36" s="69">
        <f t="shared" si="7"/>
        <v>9172.5500000000011</v>
      </c>
      <c r="AB36" s="62"/>
      <c r="AC36" s="62"/>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c r="AB37" s="62"/>
      <c r="AC37" s="62"/>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c r="AB38" s="62"/>
      <c r="AC38" s="62"/>
    </row>
    <row r="39" spans="1:31" s="8"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62"/>
    </row>
    <row r="40" spans="1:31" s="99" customFormat="1" ht="25.5" x14ac:dyDescent="0.2">
      <c r="A40" s="96" t="s">
        <v>72</v>
      </c>
      <c r="B40" s="97"/>
      <c r="C40" s="98">
        <f>C29-C5-C36</f>
        <v>2907.7999999999993</v>
      </c>
      <c r="D40" s="97"/>
      <c r="E40" s="98">
        <f>E29-E5-E36</f>
        <v>11599.359999999999</v>
      </c>
      <c r="F40" s="98"/>
      <c r="G40" s="98">
        <f>G29-G5-G36</f>
        <v>5274.77</v>
      </c>
      <c r="H40" s="97"/>
      <c r="I40" s="98">
        <f>I29-I5-I36</f>
        <v>6824.24</v>
      </c>
      <c r="J40" s="97"/>
      <c r="K40" s="98">
        <f>K29-K5-K36</f>
        <v>4604.8599999999997</v>
      </c>
      <c r="L40" s="97"/>
      <c r="M40" s="98">
        <f>M29-M5-M36</f>
        <v>1631.94</v>
      </c>
      <c r="N40" s="98"/>
      <c r="O40" s="98">
        <f>O29-O5-O36</f>
        <v>4844.7199999999993</v>
      </c>
      <c r="P40" s="97"/>
      <c r="Q40" s="98">
        <f>Q29-Q5-Q36</f>
        <v>767.48999999999978</v>
      </c>
      <c r="R40" s="97"/>
      <c r="S40" s="98">
        <f>S29-S5-S36</f>
        <v>5925.32</v>
      </c>
      <c r="T40" s="97"/>
      <c r="U40" s="98">
        <f>U29-U5-U36</f>
        <v>11481.71</v>
      </c>
      <c r="V40" s="97"/>
      <c r="W40" s="98">
        <f>W29-W5-W36</f>
        <v>4048.2400000000002</v>
      </c>
      <c r="X40" s="97"/>
      <c r="Y40" s="98">
        <f>Y29-Y5-Y36</f>
        <v>8294.73</v>
      </c>
      <c r="Z40" s="97"/>
      <c r="AA40" s="98">
        <f>AA29-AA5-AA36</f>
        <v>68205.180000000008</v>
      </c>
      <c r="AB40" s="62"/>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89" customWidth="1"/>
    <col min="27" max="27" width="14.5703125" style="1" customWidth="1"/>
    <col min="28" max="194" width="8.85546875" customWidth="1"/>
  </cols>
  <sheetData>
    <row r="1" spans="1:29" ht="16.5" customHeight="1" x14ac:dyDescent="0.2">
      <c r="A1" s="9" t="s">
        <v>90</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145</v>
      </c>
      <c r="C3" s="24">
        <v>966.5</v>
      </c>
      <c r="D3" s="37">
        <v>206</v>
      </c>
      <c r="E3" s="2">
        <v>1318.5</v>
      </c>
      <c r="F3" s="28">
        <v>196</v>
      </c>
      <c r="G3" s="24">
        <v>1178.5</v>
      </c>
      <c r="H3" s="37">
        <v>192</v>
      </c>
      <c r="I3" s="2">
        <v>1122.5</v>
      </c>
      <c r="J3" s="28">
        <v>187</v>
      </c>
      <c r="K3" s="24">
        <v>1410</v>
      </c>
      <c r="L3" s="37">
        <v>137</v>
      </c>
      <c r="M3" s="2">
        <v>911.5</v>
      </c>
      <c r="N3" s="28">
        <v>181</v>
      </c>
      <c r="O3" s="24">
        <v>1196</v>
      </c>
      <c r="P3" s="37">
        <v>147</v>
      </c>
      <c r="Q3" s="2">
        <v>829</v>
      </c>
      <c r="R3" s="28">
        <v>164</v>
      </c>
      <c r="S3" s="24">
        <v>1054</v>
      </c>
      <c r="T3" s="37">
        <v>190</v>
      </c>
      <c r="U3" s="2">
        <v>1218</v>
      </c>
      <c r="V3" s="28">
        <v>208</v>
      </c>
      <c r="W3" s="24">
        <v>1489.5</v>
      </c>
      <c r="X3" s="37">
        <v>197</v>
      </c>
      <c r="Y3" s="2">
        <v>1426.5</v>
      </c>
      <c r="Z3" s="61">
        <f>B3+D3+F3+H3+J3+L3+N3+P3+R3+T3+V3+X3</f>
        <v>2150</v>
      </c>
      <c r="AA3" s="15">
        <f>C3+E3+G3+I3+K3+M3+O3+Q3+S3+U3+W3+Y3</f>
        <v>14120.5</v>
      </c>
    </row>
    <row r="4" spans="1:29" ht="12.75" customHeight="1" x14ac:dyDescent="0.2">
      <c r="A4" s="20" t="s">
        <v>41</v>
      </c>
      <c r="B4" s="29"/>
      <c r="C4" s="39">
        <v>209.5</v>
      </c>
      <c r="D4" s="36"/>
      <c r="E4" s="41">
        <v>299.5</v>
      </c>
      <c r="F4" s="29"/>
      <c r="G4" s="39">
        <v>285.5</v>
      </c>
      <c r="H4" s="36"/>
      <c r="I4" s="41">
        <v>279.5</v>
      </c>
      <c r="J4" s="29"/>
      <c r="K4" s="39">
        <v>268</v>
      </c>
      <c r="L4" s="36"/>
      <c r="M4" s="41">
        <v>198.5</v>
      </c>
      <c r="N4" s="29"/>
      <c r="O4" s="39">
        <v>445</v>
      </c>
      <c r="P4" s="36"/>
      <c r="Q4" s="41">
        <v>359</v>
      </c>
      <c r="R4" s="29"/>
      <c r="S4" s="39">
        <v>403</v>
      </c>
      <c r="T4" s="36"/>
      <c r="U4" s="41">
        <v>468</v>
      </c>
      <c r="V4" s="29"/>
      <c r="W4" s="39">
        <v>512.5</v>
      </c>
      <c r="X4" s="36"/>
      <c r="Y4" s="41">
        <v>480.5</v>
      </c>
      <c r="Z4" s="60"/>
      <c r="AA4" s="16">
        <f>C4+E4+G4+I4+K4+M4+O4+Q4+S4+U4+W4+Y4</f>
        <v>4208.5</v>
      </c>
      <c r="AC4" s="31"/>
    </row>
    <row r="5" spans="1:29" ht="12.75" customHeight="1" x14ac:dyDescent="0.2">
      <c r="A5" s="12" t="s">
        <v>15</v>
      </c>
      <c r="B5" s="28"/>
      <c r="C5" s="46">
        <f>SUM(C3:C4)</f>
        <v>1176</v>
      </c>
      <c r="D5" s="37"/>
      <c r="E5" s="19">
        <f>SUM(E3:E4)</f>
        <v>1618</v>
      </c>
      <c r="F5" s="28"/>
      <c r="G5" s="46">
        <f>SUM(G3:G4)</f>
        <v>1464</v>
      </c>
      <c r="H5" s="37"/>
      <c r="I5" s="19">
        <f>SUM(I3:I4)</f>
        <v>1402</v>
      </c>
      <c r="J5" s="28"/>
      <c r="K5" s="46">
        <f>SUM(K3:K4)</f>
        <v>1678</v>
      </c>
      <c r="L5" s="37"/>
      <c r="M5" s="19">
        <f>SUM(M3:M4)</f>
        <v>1110</v>
      </c>
      <c r="N5" s="28"/>
      <c r="O5" s="46">
        <f>SUM(O3:O4)</f>
        <v>1641</v>
      </c>
      <c r="P5" s="37"/>
      <c r="Q5" s="19">
        <f>SUM(Q3:Q4)</f>
        <v>1188</v>
      </c>
      <c r="R5" s="28"/>
      <c r="S5" s="46">
        <f>SUM(S3:S4)</f>
        <v>1457</v>
      </c>
      <c r="T5" s="37"/>
      <c r="U5" s="19">
        <f>SUM(U3:U4)</f>
        <v>1686</v>
      </c>
      <c r="V5" s="28"/>
      <c r="W5" s="46">
        <f>SUM(W3:W4)</f>
        <v>2002</v>
      </c>
      <c r="X5" s="37"/>
      <c r="Y5" s="19">
        <f>SUM(Y3:Y4)</f>
        <v>1907</v>
      </c>
      <c r="Z5" s="61"/>
      <c r="AA5" s="18">
        <f>SUM(AA3:AA4)</f>
        <v>18329</v>
      </c>
      <c r="AB5" s="31"/>
      <c r="AC5" s="31"/>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c r="AB6" s="31"/>
      <c r="AC6" s="31"/>
    </row>
    <row r="7" spans="1:29" s="11" customFormat="1" ht="12.75" customHeight="1" x14ac:dyDescent="0.2">
      <c r="A7" s="20" t="s">
        <v>75</v>
      </c>
      <c r="B7" s="28"/>
      <c r="C7" s="116">
        <v>54502.9</v>
      </c>
      <c r="D7" s="37"/>
      <c r="E7" s="117">
        <v>82712.28</v>
      </c>
      <c r="F7" s="28"/>
      <c r="G7" s="116">
        <v>64185.85</v>
      </c>
      <c r="H7" s="37"/>
      <c r="I7" s="117">
        <v>66713.88</v>
      </c>
      <c r="J7" s="28"/>
      <c r="K7" s="116">
        <v>53400.46</v>
      </c>
      <c r="L7" s="37"/>
      <c r="M7" s="117">
        <v>40164.620000000003</v>
      </c>
      <c r="N7" s="28"/>
      <c r="O7" s="116">
        <v>78450.61</v>
      </c>
      <c r="P7" s="37"/>
      <c r="Q7" s="117">
        <v>67503.759999999995</v>
      </c>
      <c r="R7" s="28"/>
      <c r="S7" s="116">
        <v>70235.34</v>
      </c>
      <c r="T7" s="37"/>
      <c r="U7" s="117">
        <v>74920.98</v>
      </c>
      <c r="V7" s="28"/>
      <c r="W7" s="116">
        <v>72075.67</v>
      </c>
      <c r="X7" s="37"/>
      <c r="Y7" s="117">
        <v>68846.759999999995</v>
      </c>
      <c r="Z7" s="92"/>
      <c r="AA7" s="119">
        <f>C7+E7+G7+I7+K7+M7+O7+Q7+S7+U7+W7+Y7</f>
        <v>793713.1100000001</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68</v>
      </c>
      <c r="C10" s="24">
        <v>3131.49</v>
      </c>
      <c r="D10" s="36">
        <v>103</v>
      </c>
      <c r="E10" s="2">
        <v>4498.59</v>
      </c>
      <c r="F10" s="29">
        <v>90</v>
      </c>
      <c r="G10" s="24">
        <v>2945.03</v>
      </c>
      <c r="H10" s="36">
        <v>99</v>
      </c>
      <c r="I10" s="2">
        <v>3601.86</v>
      </c>
      <c r="J10" s="29">
        <v>67</v>
      </c>
      <c r="K10" s="24">
        <v>2590.54</v>
      </c>
      <c r="L10" s="36">
        <v>61</v>
      </c>
      <c r="M10" s="2">
        <v>1724.87</v>
      </c>
      <c r="N10" s="29">
        <v>94</v>
      </c>
      <c r="O10" s="24">
        <v>3129.53</v>
      </c>
      <c r="P10" s="36">
        <v>99</v>
      </c>
      <c r="Q10" s="2">
        <v>3387.37</v>
      </c>
      <c r="R10" s="29">
        <v>95</v>
      </c>
      <c r="S10" s="24">
        <v>3566.2</v>
      </c>
      <c r="T10" s="36">
        <v>94</v>
      </c>
      <c r="U10" s="2">
        <v>3891.77</v>
      </c>
      <c r="V10" s="29">
        <v>87</v>
      </c>
      <c r="W10" s="24">
        <v>4355.24</v>
      </c>
      <c r="X10" s="36">
        <v>97</v>
      </c>
      <c r="Y10" s="2">
        <v>4389.1499999999996</v>
      </c>
      <c r="Z10" s="61">
        <f t="shared" ref="Z10:AA13" si="0">B10+D10+F10+H10+J10+L10+N10+P10+R10+T10+V10+X10</f>
        <v>1054</v>
      </c>
      <c r="AA10" s="15">
        <f t="shared" si="0"/>
        <v>41211.64</v>
      </c>
    </row>
    <row r="11" spans="1:29" ht="12.75" customHeight="1" x14ac:dyDescent="0.2">
      <c r="A11" s="11" t="s">
        <v>102</v>
      </c>
      <c r="B11" s="29">
        <v>1</v>
      </c>
      <c r="C11" s="24">
        <v>27</v>
      </c>
      <c r="D11" s="36">
        <v>4</v>
      </c>
      <c r="E11" s="2">
        <v>69.75</v>
      </c>
      <c r="F11" s="29">
        <v>12</v>
      </c>
      <c r="G11" s="24">
        <v>311.44</v>
      </c>
      <c r="H11" s="36">
        <v>2</v>
      </c>
      <c r="I11" s="2">
        <v>21.68</v>
      </c>
      <c r="J11" s="29">
        <v>4</v>
      </c>
      <c r="K11" s="24">
        <v>65.61</v>
      </c>
      <c r="L11" s="36">
        <v>1</v>
      </c>
      <c r="M11" s="2">
        <v>4.0999999999999996</v>
      </c>
      <c r="N11" s="29">
        <v>6</v>
      </c>
      <c r="O11" s="24">
        <v>47.94</v>
      </c>
      <c r="P11" s="36">
        <v>1</v>
      </c>
      <c r="Q11" s="2">
        <v>28.5</v>
      </c>
      <c r="R11" s="29">
        <v>4</v>
      </c>
      <c r="S11" s="24">
        <v>208.78</v>
      </c>
      <c r="T11" s="36">
        <v>9</v>
      </c>
      <c r="U11" s="2">
        <v>323.83999999999997</v>
      </c>
      <c r="V11" s="29">
        <v>8</v>
      </c>
      <c r="W11" s="24">
        <v>261.7</v>
      </c>
      <c r="X11" s="36">
        <v>5</v>
      </c>
      <c r="Y11" s="2">
        <v>141.35</v>
      </c>
      <c r="Z11" s="61">
        <f t="shared" si="0"/>
        <v>57</v>
      </c>
      <c r="AA11" s="15">
        <f t="shared" si="0"/>
        <v>1511.6899999999998</v>
      </c>
    </row>
    <row r="12" spans="1:29" ht="12.75" customHeight="1" x14ac:dyDescent="0.2">
      <c r="A12" s="20" t="s">
        <v>95</v>
      </c>
      <c r="B12" s="29">
        <v>6</v>
      </c>
      <c r="C12" s="24">
        <v>590.99</v>
      </c>
      <c r="D12" s="36">
        <v>2</v>
      </c>
      <c r="E12" s="2">
        <v>607</v>
      </c>
      <c r="F12" s="29">
        <v>5</v>
      </c>
      <c r="G12" s="24">
        <v>545</v>
      </c>
      <c r="H12" s="36">
        <v>6</v>
      </c>
      <c r="I12" s="2">
        <v>445</v>
      </c>
      <c r="J12" s="29">
        <v>7</v>
      </c>
      <c r="K12" s="24">
        <v>482</v>
      </c>
      <c r="L12" s="36">
        <v>6</v>
      </c>
      <c r="M12" s="2">
        <v>619</v>
      </c>
      <c r="N12" s="29">
        <v>4</v>
      </c>
      <c r="O12" s="24">
        <v>138.01</v>
      </c>
      <c r="P12" s="36">
        <v>6</v>
      </c>
      <c r="Q12" s="2">
        <v>725.41</v>
      </c>
      <c r="R12" s="29">
        <v>9</v>
      </c>
      <c r="S12" s="24">
        <v>725.45</v>
      </c>
      <c r="T12" s="36">
        <v>4</v>
      </c>
      <c r="U12" s="2">
        <v>414.84</v>
      </c>
      <c r="V12" s="29">
        <v>7</v>
      </c>
      <c r="W12" s="24">
        <v>608.78</v>
      </c>
      <c r="X12" s="36">
        <v>5</v>
      </c>
      <c r="Y12" s="2">
        <v>606.98</v>
      </c>
      <c r="Z12" s="61">
        <f t="shared" si="0"/>
        <v>67</v>
      </c>
      <c r="AA12" s="15">
        <f t="shared" si="0"/>
        <v>6508.4599999999991</v>
      </c>
    </row>
    <row r="13" spans="1:29" s="10" customFormat="1" ht="12.75" customHeight="1" x14ac:dyDescent="0.2">
      <c r="A13" s="20" t="s">
        <v>96</v>
      </c>
      <c r="B13" s="39"/>
      <c r="C13" s="25"/>
      <c r="D13" s="41"/>
      <c r="E13" s="4"/>
      <c r="F13" s="39"/>
      <c r="G13" s="25"/>
      <c r="H13" s="41"/>
      <c r="I13" s="4"/>
      <c r="J13" s="39"/>
      <c r="K13" s="25"/>
      <c r="L13" s="41"/>
      <c r="M13" s="4"/>
      <c r="N13" s="39"/>
      <c r="O13" s="25"/>
      <c r="P13" s="41"/>
      <c r="Q13" s="4"/>
      <c r="R13" s="39"/>
      <c r="S13" s="25"/>
      <c r="T13" s="41"/>
      <c r="U13" s="4"/>
      <c r="V13" s="39"/>
      <c r="W13" s="25"/>
      <c r="X13" s="41"/>
      <c r="Y13" s="4"/>
      <c r="Z13" s="61">
        <f t="shared" si="0"/>
        <v>0</v>
      </c>
      <c r="AA13" s="15">
        <f t="shared" si="0"/>
        <v>0</v>
      </c>
    </row>
    <row r="14" spans="1:29" ht="12.75" customHeight="1" x14ac:dyDescent="0.2">
      <c r="A14" s="33" t="s">
        <v>20</v>
      </c>
      <c r="B14" s="28">
        <f t="shared" ref="B14:AA14" si="1">SUM(B10:B13)</f>
        <v>75</v>
      </c>
      <c r="C14" s="46">
        <f t="shared" si="1"/>
        <v>3749.4799999999996</v>
      </c>
      <c r="D14" s="37">
        <f t="shared" si="1"/>
        <v>109</v>
      </c>
      <c r="E14" s="19">
        <f t="shared" si="1"/>
        <v>5175.34</v>
      </c>
      <c r="F14" s="28">
        <f t="shared" si="1"/>
        <v>107</v>
      </c>
      <c r="G14" s="46">
        <f t="shared" si="1"/>
        <v>3801.4700000000003</v>
      </c>
      <c r="H14" s="37">
        <f t="shared" si="1"/>
        <v>107</v>
      </c>
      <c r="I14" s="19">
        <f t="shared" si="1"/>
        <v>4068.54</v>
      </c>
      <c r="J14" s="28">
        <f t="shared" si="1"/>
        <v>78</v>
      </c>
      <c r="K14" s="46">
        <f t="shared" si="1"/>
        <v>3138.15</v>
      </c>
      <c r="L14" s="37">
        <f t="shared" si="1"/>
        <v>68</v>
      </c>
      <c r="M14" s="19">
        <f t="shared" si="1"/>
        <v>2347.9699999999998</v>
      </c>
      <c r="N14" s="28">
        <f t="shared" si="1"/>
        <v>104</v>
      </c>
      <c r="O14" s="46">
        <f t="shared" si="1"/>
        <v>3315.4800000000005</v>
      </c>
      <c r="P14" s="37">
        <f t="shared" si="1"/>
        <v>106</v>
      </c>
      <c r="Q14" s="19">
        <f t="shared" si="1"/>
        <v>4141.28</v>
      </c>
      <c r="R14" s="28">
        <f t="shared" si="1"/>
        <v>108</v>
      </c>
      <c r="S14" s="46">
        <f t="shared" si="1"/>
        <v>4500.43</v>
      </c>
      <c r="T14" s="37">
        <f t="shared" si="1"/>
        <v>107</v>
      </c>
      <c r="U14" s="19">
        <f t="shared" si="1"/>
        <v>4630.45</v>
      </c>
      <c r="V14" s="28">
        <f t="shared" si="1"/>
        <v>102</v>
      </c>
      <c r="W14" s="46">
        <f t="shared" si="1"/>
        <v>5225.7199999999993</v>
      </c>
      <c r="X14" s="37">
        <f t="shared" si="1"/>
        <v>107</v>
      </c>
      <c r="Y14" s="19">
        <f t="shared" si="1"/>
        <v>5137.4799999999996</v>
      </c>
      <c r="Z14" s="93">
        <f t="shared" si="1"/>
        <v>1178</v>
      </c>
      <c r="AA14" s="35">
        <f t="shared" si="1"/>
        <v>49231.79</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9"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9" ht="12.75" customHeight="1" x14ac:dyDescent="0.2">
      <c r="A18" s="20" t="s">
        <v>22</v>
      </c>
      <c r="B18" s="29">
        <v>1</v>
      </c>
      <c r="C18" s="24">
        <v>118.35</v>
      </c>
      <c r="D18" s="36"/>
      <c r="E18" s="2"/>
      <c r="F18" s="29"/>
      <c r="G18" s="24"/>
      <c r="H18" s="36"/>
      <c r="I18" s="2"/>
      <c r="J18" s="29"/>
      <c r="K18" s="24"/>
      <c r="L18" s="36"/>
      <c r="M18" s="2"/>
      <c r="N18" s="29"/>
      <c r="O18" s="24"/>
      <c r="P18" s="36"/>
      <c r="Q18" s="2"/>
      <c r="R18" s="29"/>
      <c r="S18" s="24"/>
      <c r="T18" s="36"/>
      <c r="U18" s="2"/>
      <c r="V18" s="29">
        <v>2</v>
      </c>
      <c r="W18" s="24">
        <v>644.29</v>
      </c>
      <c r="X18" s="36">
        <v>1</v>
      </c>
      <c r="Y18" s="2">
        <v>139.16999999999999</v>
      </c>
      <c r="Z18" s="61">
        <f t="shared" si="2"/>
        <v>4</v>
      </c>
      <c r="AA18" s="15">
        <f t="shared" si="2"/>
        <v>901.81</v>
      </c>
    </row>
    <row r="19" spans="1:29" ht="12.75" customHeight="1" x14ac:dyDescent="0.2">
      <c r="A19" s="20" t="s">
        <v>56</v>
      </c>
      <c r="B19" s="28">
        <v>5</v>
      </c>
      <c r="C19" s="26">
        <v>1813.19</v>
      </c>
      <c r="D19" s="37">
        <v>5</v>
      </c>
      <c r="E19" s="3">
        <v>2022.57</v>
      </c>
      <c r="F19" s="28">
        <v>7</v>
      </c>
      <c r="G19" s="26">
        <v>2037.36</v>
      </c>
      <c r="H19" s="37">
        <v>6</v>
      </c>
      <c r="I19" s="3">
        <v>2141.8200000000002</v>
      </c>
      <c r="J19" s="28">
        <v>3</v>
      </c>
      <c r="K19" s="26">
        <v>1041.31</v>
      </c>
      <c r="L19" s="37">
        <v>9</v>
      </c>
      <c r="M19" s="3">
        <v>4132.91</v>
      </c>
      <c r="N19" s="28">
        <v>7</v>
      </c>
      <c r="O19" s="26">
        <v>2211.5300000000002</v>
      </c>
      <c r="P19" s="37">
        <v>2</v>
      </c>
      <c r="Q19" s="3">
        <v>625.6</v>
      </c>
      <c r="R19" s="28">
        <v>2</v>
      </c>
      <c r="S19" s="26">
        <v>1357.93</v>
      </c>
      <c r="T19" s="37">
        <v>7</v>
      </c>
      <c r="U19" s="3">
        <v>1862.39</v>
      </c>
      <c r="V19" s="28">
        <v>5</v>
      </c>
      <c r="W19" s="26">
        <v>1723.04</v>
      </c>
      <c r="X19" s="37">
        <v>3</v>
      </c>
      <c r="Y19" s="3">
        <v>741.18</v>
      </c>
      <c r="Z19" s="61">
        <f t="shared" si="2"/>
        <v>61</v>
      </c>
      <c r="AA19" s="15">
        <f t="shared" si="2"/>
        <v>21710.83</v>
      </c>
    </row>
    <row r="20" spans="1:29" ht="12.75" customHeight="1" x14ac:dyDescent="0.2">
      <c r="A20" s="20" t="s">
        <v>23</v>
      </c>
      <c r="B20" s="28">
        <v>8</v>
      </c>
      <c r="C20" s="26">
        <v>2037.98</v>
      </c>
      <c r="D20" s="37">
        <v>2</v>
      </c>
      <c r="E20" s="3">
        <v>342.01</v>
      </c>
      <c r="F20" s="28">
        <v>6</v>
      </c>
      <c r="G20" s="26">
        <v>1788.71</v>
      </c>
      <c r="H20" s="37">
        <v>4</v>
      </c>
      <c r="I20" s="3">
        <v>2299.0700000000002</v>
      </c>
      <c r="J20" s="28">
        <v>7</v>
      </c>
      <c r="K20" s="26">
        <v>2459.85</v>
      </c>
      <c r="L20" s="37">
        <v>8</v>
      </c>
      <c r="M20" s="3">
        <v>3242.07</v>
      </c>
      <c r="N20" s="28">
        <v>3</v>
      </c>
      <c r="O20" s="26">
        <v>850.46</v>
      </c>
      <c r="P20" s="37">
        <v>2</v>
      </c>
      <c r="Q20" s="3">
        <v>602.41</v>
      </c>
      <c r="R20" s="28">
        <v>4</v>
      </c>
      <c r="S20" s="26">
        <v>1891.69</v>
      </c>
      <c r="T20" s="37">
        <v>7</v>
      </c>
      <c r="U20" s="3">
        <v>1967.26</v>
      </c>
      <c r="V20" s="28">
        <v>12</v>
      </c>
      <c r="W20" s="26">
        <v>3260.91</v>
      </c>
      <c r="X20" s="37">
        <v>8</v>
      </c>
      <c r="Y20" s="3">
        <v>1966.39</v>
      </c>
      <c r="Z20" s="61">
        <f t="shared" si="2"/>
        <v>71</v>
      </c>
      <c r="AA20" s="15">
        <f t="shared" si="2"/>
        <v>22708.81</v>
      </c>
    </row>
    <row r="21" spans="1:29" ht="12.75" customHeight="1" x14ac:dyDescent="0.2">
      <c r="A21" s="20" t="s">
        <v>58</v>
      </c>
      <c r="B21" s="39"/>
      <c r="C21" s="25"/>
      <c r="D21" s="41">
        <v>1</v>
      </c>
      <c r="E21" s="4">
        <v>1744.55</v>
      </c>
      <c r="F21" s="39"/>
      <c r="G21" s="25"/>
      <c r="H21" s="41">
        <v>1</v>
      </c>
      <c r="I21" s="4">
        <v>106</v>
      </c>
      <c r="J21" s="29"/>
      <c r="K21" s="24"/>
      <c r="L21" s="36">
        <v>1</v>
      </c>
      <c r="M21" s="2">
        <v>159</v>
      </c>
      <c r="N21" s="29">
        <v>1</v>
      </c>
      <c r="O21" s="24">
        <v>125</v>
      </c>
      <c r="P21" s="36">
        <v>2</v>
      </c>
      <c r="Q21" s="2">
        <v>226</v>
      </c>
      <c r="R21" s="29">
        <v>1</v>
      </c>
      <c r="S21" s="24">
        <v>125</v>
      </c>
      <c r="T21" s="36">
        <v>2</v>
      </c>
      <c r="U21" s="2">
        <v>419</v>
      </c>
      <c r="V21" s="29">
        <v>2</v>
      </c>
      <c r="W21" s="24">
        <v>156.49</v>
      </c>
      <c r="X21" s="36">
        <v>1</v>
      </c>
      <c r="Y21" s="2">
        <v>397.13</v>
      </c>
      <c r="Z21" s="61">
        <f t="shared" si="2"/>
        <v>12</v>
      </c>
      <c r="AA21" s="15">
        <f t="shared" si="2"/>
        <v>3458.17</v>
      </c>
    </row>
    <row r="22" spans="1:29" ht="12.75" customHeight="1" x14ac:dyDescent="0.2">
      <c r="A22" s="12" t="s">
        <v>21</v>
      </c>
      <c r="B22" s="28">
        <f t="shared" ref="B22:AA22" si="3">SUM(B17:B21)</f>
        <v>14</v>
      </c>
      <c r="C22" s="46">
        <f t="shared" si="3"/>
        <v>3969.52</v>
      </c>
      <c r="D22" s="37">
        <f t="shared" si="3"/>
        <v>8</v>
      </c>
      <c r="E22" s="19">
        <f t="shared" si="3"/>
        <v>4109.13</v>
      </c>
      <c r="F22" s="28">
        <f t="shared" si="3"/>
        <v>13</v>
      </c>
      <c r="G22" s="46">
        <f t="shared" si="3"/>
        <v>3826.0699999999997</v>
      </c>
      <c r="H22" s="37">
        <f t="shared" si="3"/>
        <v>11</v>
      </c>
      <c r="I22" s="19">
        <f t="shared" si="3"/>
        <v>4546.8900000000003</v>
      </c>
      <c r="J22" s="51">
        <f t="shared" si="3"/>
        <v>10</v>
      </c>
      <c r="K22" s="48">
        <f t="shared" si="3"/>
        <v>3501.16</v>
      </c>
      <c r="L22" s="50">
        <f t="shared" si="3"/>
        <v>18</v>
      </c>
      <c r="M22" s="49">
        <f t="shared" si="3"/>
        <v>7533.98</v>
      </c>
      <c r="N22" s="51">
        <f t="shared" si="3"/>
        <v>11</v>
      </c>
      <c r="O22" s="48">
        <f t="shared" si="3"/>
        <v>3186.9900000000002</v>
      </c>
      <c r="P22" s="50">
        <f t="shared" si="3"/>
        <v>6</v>
      </c>
      <c r="Q22" s="49">
        <f t="shared" si="3"/>
        <v>1454.01</v>
      </c>
      <c r="R22" s="51">
        <f t="shared" si="3"/>
        <v>7</v>
      </c>
      <c r="S22" s="48">
        <f t="shared" si="3"/>
        <v>3374.62</v>
      </c>
      <c r="T22" s="50">
        <f t="shared" si="3"/>
        <v>16</v>
      </c>
      <c r="U22" s="49">
        <f t="shared" si="3"/>
        <v>4248.6499999999996</v>
      </c>
      <c r="V22" s="51">
        <f t="shared" si="3"/>
        <v>21</v>
      </c>
      <c r="W22" s="48">
        <f t="shared" si="3"/>
        <v>5784.73</v>
      </c>
      <c r="X22" s="50">
        <f t="shared" si="3"/>
        <v>13</v>
      </c>
      <c r="Y22" s="49">
        <f t="shared" si="3"/>
        <v>3243.87</v>
      </c>
      <c r="Z22" s="93">
        <f t="shared" si="3"/>
        <v>148</v>
      </c>
      <c r="AA22" s="35">
        <f t="shared" si="3"/>
        <v>48779.62</v>
      </c>
    </row>
    <row r="23" spans="1:29"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9"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9" s="10" customFormat="1" ht="12.75" customHeight="1" x14ac:dyDescent="0.2">
      <c r="A25" s="20" t="s">
        <v>53</v>
      </c>
      <c r="B25" s="28">
        <v>44</v>
      </c>
      <c r="C25" s="26">
        <v>2807.47</v>
      </c>
      <c r="D25" s="37">
        <v>69</v>
      </c>
      <c r="E25" s="3">
        <v>2882.97</v>
      </c>
      <c r="F25" s="28">
        <v>145</v>
      </c>
      <c r="G25" s="26">
        <v>3958.2</v>
      </c>
      <c r="H25" s="37">
        <v>101</v>
      </c>
      <c r="I25" s="3">
        <v>4832.09</v>
      </c>
      <c r="J25" s="28">
        <v>40</v>
      </c>
      <c r="K25" s="26">
        <v>1628.61</v>
      </c>
      <c r="L25" s="37">
        <v>66</v>
      </c>
      <c r="M25" s="3">
        <v>2118.0100000000002</v>
      </c>
      <c r="N25" s="28">
        <v>97</v>
      </c>
      <c r="O25" s="27">
        <v>3085.13</v>
      </c>
      <c r="P25" s="37">
        <v>60</v>
      </c>
      <c r="Q25" s="43">
        <v>2344.9899999999998</v>
      </c>
      <c r="R25" s="28">
        <v>73</v>
      </c>
      <c r="S25" s="27">
        <v>2027.06</v>
      </c>
      <c r="T25" s="37">
        <v>87</v>
      </c>
      <c r="U25" s="43">
        <v>2138.48</v>
      </c>
      <c r="V25" s="28">
        <v>135</v>
      </c>
      <c r="W25" s="27">
        <v>4142.01</v>
      </c>
      <c r="X25" s="37">
        <v>109</v>
      </c>
      <c r="Y25" s="43">
        <v>4982.6499999999996</v>
      </c>
      <c r="Z25" s="61">
        <f>B25+D25+F25+H25+J25+L25+N25+P25+R25+T25+V25+X25</f>
        <v>1026</v>
      </c>
      <c r="AA25" s="23">
        <f>C25+E25+G25+I25+K25+M25+O25+Q25+S25+U25+W25+Y25</f>
        <v>36947.670000000006</v>
      </c>
    </row>
    <row r="26" spans="1:29" ht="12.75" customHeight="1" x14ac:dyDescent="0.2">
      <c r="A26" s="20" t="s">
        <v>54</v>
      </c>
      <c r="B26" s="28">
        <v>22</v>
      </c>
      <c r="C26" s="26">
        <v>1779.89</v>
      </c>
      <c r="D26" s="37">
        <v>39</v>
      </c>
      <c r="E26" s="3">
        <v>2409.1109999999999</v>
      </c>
      <c r="F26" s="28">
        <v>20</v>
      </c>
      <c r="G26" s="26">
        <v>486.71</v>
      </c>
      <c r="H26" s="37">
        <v>10</v>
      </c>
      <c r="I26" s="3">
        <v>226.32</v>
      </c>
      <c r="J26" s="28">
        <v>36</v>
      </c>
      <c r="K26" s="26">
        <v>467.24</v>
      </c>
      <c r="L26" s="37">
        <v>7</v>
      </c>
      <c r="M26" s="3">
        <v>101.8</v>
      </c>
      <c r="N26" s="28">
        <v>18</v>
      </c>
      <c r="O26" s="27">
        <v>481.88</v>
      </c>
      <c r="P26" s="37">
        <v>22</v>
      </c>
      <c r="Q26" s="43">
        <v>935.35</v>
      </c>
      <c r="R26" s="28">
        <v>31</v>
      </c>
      <c r="S26" s="27">
        <v>990.88</v>
      </c>
      <c r="T26" s="37">
        <v>50</v>
      </c>
      <c r="U26" s="43">
        <v>590.79999999999995</v>
      </c>
      <c r="V26" s="28">
        <v>79</v>
      </c>
      <c r="W26" s="27">
        <v>758.57</v>
      </c>
      <c r="X26" s="37">
        <v>73</v>
      </c>
      <c r="Y26" s="43">
        <v>2279.0500000000002</v>
      </c>
      <c r="Z26" s="61">
        <f>B26+D26+F26+H26+J26+L26+N26+P26+R26+T26+V26+X26</f>
        <v>407</v>
      </c>
      <c r="AA26" s="23">
        <f>C26+E26+G26+I26+K26+M26+O26+Q26+S26+U26+W26+Y26</f>
        <v>11507.600999999999</v>
      </c>
    </row>
    <row r="27" spans="1:29" s="63" customFormat="1" ht="12.75" customHeight="1" x14ac:dyDescent="0.2">
      <c r="A27" s="56" t="s">
        <v>97</v>
      </c>
      <c r="B27" s="59">
        <f t="shared" ref="B27:Y27" si="4">B25+B26</f>
        <v>66</v>
      </c>
      <c r="C27" s="78">
        <f t="shared" si="4"/>
        <v>4587.3599999999997</v>
      </c>
      <c r="D27" s="79">
        <f t="shared" si="4"/>
        <v>108</v>
      </c>
      <c r="E27" s="80">
        <f t="shared" si="4"/>
        <v>5292.0810000000001</v>
      </c>
      <c r="F27" s="59">
        <f t="shared" si="4"/>
        <v>165</v>
      </c>
      <c r="G27" s="78">
        <f t="shared" si="4"/>
        <v>4444.91</v>
      </c>
      <c r="H27" s="79">
        <f t="shared" si="4"/>
        <v>111</v>
      </c>
      <c r="I27" s="80">
        <f t="shared" si="4"/>
        <v>5058.41</v>
      </c>
      <c r="J27" s="59">
        <f t="shared" si="4"/>
        <v>76</v>
      </c>
      <c r="K27" s="78">
        <f t="shared" si="4"/>
        <v>2095.85</v>
      </c>
      <c r="L27" s="79">
        <f t="shared" si="4"/>
        <v>73</v>
      </c>
      <c r="M27" s="80">
        <f t="shared" si="4"/>
        <v>2219.8100000000004</v>
      </c>
      <c r="N27" s="59">
        <f t="shared" si="4"/>
        <v>115</v>
      </c>
      <c r="O27" s="78">
        <f t="shared" si="4"/>
        <v>3567.01</v>
      </c>
      <c r="P27" s="79">
        <f t="shared" si="4"/>
        <v>82</v>
      </c>
      <c r="Q27" s="80">
        <f t="shared" si="4"/>
        <v>3280.3399999999997</v>
      </c>
      <c r="R27" s="59">
        <f t="shared" si="4"/>
        <v>104</v>
      </c>
      <c r="S27" s="78">
        <f t="shared" si="4"/>
        <v>3017.94</v>
      </c>
      <c r="T27" s="79">
        <f t="shared" si="4"/>
        <v>137</v>
      </c>
      <c r="U27" s="80">
        <f t="shared" si="4"/>
        <v>2729.2799999999997</v>
      </c>
      <c r="V27" s="59">
        <f t="shared" si="4"/>
        <v>214</v>
      </c>
      <c r="W27" s="78">
        <f t="shared" si="4"/>
        <v>4900.58</v>
      </c>
      <c r="X27" s="79">
        <f t="shared" si="4"/>
        <v>182</v>
      </c>
      <c r="Y27" s="80">
        <f t="shared" si="4"/>
        <v>7261.7</v>
      </c>
      <c r="Z27" s="85">
        <f t="shared" ref="Z27:AA27" si="5">SUM(Z25:Z26)</f>
        <v>1433</v>
      </c>
      <c r="AA27" s="118">
        <f t="shared" si="5"/>
        <v>48455.271000000008</v>
      </c>
    </row>
    <row r="28" spans="1:29"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9" ht="12.75" customHeight="1" x14ac:dyDescent="0.2">
      <c r="A29" s="34" t="s">
        <v>19</v>
      </c>
      <c r="B29" s="28"/>
      <c r="C29" s="46">
        <f>SUM(C14+C22+C27)</f>
        <v>12306.36</v>
      </c>
      <c r="D29" s="37"/>
      <c r="E29" s="19">
        <f>SUM(E14+E22+E27)</f>
        <v>14576.551000000001</v>
      </c>
      <c r="F29" s="28"/>
      <c r="G29" s="46">
        <f>SUM(G14+G22+G27)</f>
        <v>12072.45</v>
      </c>
      <c r="H29" s="37"/>
      <c r="I29" s="19">
        <f>SUM(I14+I22+I27)</f>
        <v>13673.84</v>
      </c>
      <c r="J29" s="28"/>
      <c r="K29" s="46">
        <f>SUM(K14+K22+K27)</f>
        <v>8735.16</v>
      </c>
      <c r="L29" s="37"/>
      <c r="M29" s="19">
        <f>SUM(M14+M22+M27)</f>
        <v>12101.759999999998</v>
      </c>
      <c r="N29" s="28"/>
      <c r="O29" s="46">
        <f>SUM(O14+O22+O27)</f>
        <v>10069.480000000001</v>
      </c>
      <c r="P29" s="37"/>
      <c r="Q29" s="19">
        <f>SUM(Q14+Q22+Q27)</f>
        <v>8875.6299999999992</v>
      </c>
      <c r="R29" s="28"/>
      <c r="S29" s="46">
        <f>SUM(S14+S22+S27)</f>
        <v>10892.99</v>
      </c>
      <c r="T29" s="37"/>
      <c r="U29" s="19">
        <f>SUM(U14+U22+U27)</f>
        <v>11608.379999999997</v>
      </c>
      <c r="V29" s="28"/>
      <c r="W29" s="46">
        <f>SUM(W14+W22+W27)</f>
        <v>15911.029999999999</v>
      </c>
      <c r="X29" s="37"/>
      <c r="Y29" s="19">
        <f>SUM(Y14+Y22+Y27)</f>
        <v>15643.05</v>
      </c>
      <c r="Z29" s="61"/>
      <c r="AA29" s="17">
        <f>SUM(AA14+AA22+AA27)</f>
        <v>146466.68100000001</v>
      </c>
    </row>
    <row r="30" spans="1:29"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9"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c r="AB31" s="53"/>
      <c r="AC31" s="53"/>
    </row>
    <row r="32" spans="1:29" s="75" customFormat="1" x14ac:dyDescent="0.2">
      <c r="A32" s="70" t="s">
        <v>49</v>
      </c>
      <c r="B32" s="71"/>
      <c r="C32" s="71"/>
      <c r="D32" s="66"/>
      <c r="E32" s="66"/>
      <c r="F32" s="71">
        <v>1</v>
      </c>
      <c r="G32" s="71">
        <v>165.96</v>
      </c>
      <c r="H32" s="66"/>
      <c r="I32" s="66"/>
      <c r="J32" s="71">
        <v>2</v>
      </c>
      <c r="K32" s="71">
        <v>1842</v>
      </c>
      <c r="L32" s="66">
        <v>1</v>
      </c>
      <c r="M32" s="66">
        <v>338</v>
      </c>
      <c r="N32" s="71"/>
      <c r="O32" s="71"/>
      <c r="P32" s="66">
        <v>3</v>
      </c>
      <c r="Q32" s="66">
        <v>597.51</v>
      </c>
      <c r="R32" s="71">
        <v>2</v>
      </c>
      <c r="S32" s="71">
        <v>648.78</v>
      </c>
      <c r="T32" s="66"/>
      <c r="U32" s="66"/>
      <c r="V32" s="71"/>
      <c r="W32" s="71"/>
      <c r="X32" s="66"/>
      <c r="Y32" s="66"/>
      <c r="Z32" s="55">
        <f t="shared" ref="Z32:AA35" si="6">SUM(B32+D32+F32+H32+J32+L32+N32+P32+R32+T32+V32+X32)</f>
        <v>9</v>
      </c>
      <c r="AA32" s="74">
        <f t="shared" si="6"/>
        <v>3592.25</v>
      </c>
    </row>
    <row r="33" spans="1:31" s="76" customFormat="1" x14ac:dyDescent="0.2">
      <c r="A33" s="70" t="s">
        <v>70</v>
      </c>
      <c r="B33" s="71">
        <v>3</v>
      </c>
      <c r="C33" s="71">
        <v>389.49</v>
      </c>
      <c r="D33" s="66">
        <v>2</v>
      </c>
      <c r="E33" s="66">
        <v>74.97</v>
      </c>
      <c r="F33" s="71">
        <v>5</v>
      </c>
      <c r="G33" s="71">
        <v>2790.35</v>
      </c>
      <c r="H33" s="66"/>
      <c r="I33" s="66"/>
      <c r="J33" s="71">
        <v>7</v>
      </c>
      <c r="K33" s="71">
        <v>4227.3999999999996</v>
      </c>
      <c r="L33" s="66">
        <v>2</v>
      </c>
      <c r="M33" s="66">
        <v>850.7</v>
      </c>
      <c r="N33" s="71">
        <v>3</v>
      </c>
      <c r="O33" s="71">
        <v>1345.32</v>
      </c>
      <c r="P33" s="66">
        <v>6</v>
      </c>
      <c r="Q33" s="66">
        <v>3428.21</v>
      </c>
      <c r="R33" s="71">
        <v>3</v>
      </c>
      <c r="S33" s="71">
        <v>611.19000000000005</v>
      </c>
      <c r="T33" s="66">
        <v>3</v>
      </c>
      <c r="U33" s="66">
        <v>1635.9</v>
      </c>
      <c r="V33" s="71">
        <v>5</v>
      </c>
      <c r="W33" s="71">
        <v>-328.49</v>
      </c>
      <c r="X33" s="66">
        <v>1</v>
      </c>
      <c r="Y33" s="66">
        <v>46.01</v>
      </c>
      <c r="Z33" s="55">
        <f t="shared" si="6"/>
        <v>40</v>
      </c>
      <c r="AA33" s="74">
        <f t="shared" si="6"/>
        <v>15071.05</v>
      </c>
    </row>
    <row r="34" spans="1:31" s="76" customFormat="1" x14ac:dyDescent="0.2">
      <c r="A34" s="70" t="s">
        <v>61</v>
      </c>
      <c r="B34" s="71">
        <v>1</v>
      </c>
      <c r="C34" s="71">
        <v>243.88</v>
      </c>
      <c r="D34" s="66">
        <v>2</v>
      </c>
      <c r="E34" s="66">
        <v>91.56</v>
      </c>
      <c r="F34" s="71">
        <v>7</v>
      </c>
      <c r="G34" s="71">
        <v>550.36</v>
      </c>
      <c r="H34" s="66"/>
      <c r="I34" s="66"/>
      <c r="J34" s="71"/>
      <c r="K34" s="71"/>
      <c r="L34" s="66"/>
      <c r="M34" s="66"/>
      <c r="N34" s="71"/>
      <c r="O34" s="71"/>
      <c r="P34" s="66"/>
      <c r="Q34" s="66"/>
      <c r="R34" s="71"/>
      <c r="S34" s="71"/>
      <c r="T34" s="66"/>
      <c r="U34" s="66"/>
      <c r="V34" s="71"/>
      <c r="W34" s="71"/>
      <c r="X34" s="66"/>
      <c r="Y34" s="66"/>
      <c r="Z34" s="55">
        <f t="shared" si="6"/>
        <v>10</v>
      </c>
      <c r="AA34" s="74">
        <f t="shared" si="6"/>
        <v>885.8</v>
      </c>
    </row>
    <row r="35" spans="1:31" s="76" customFormat="1" x14ac:dyDescent="0.2">
      <c r="A35" s="70" t="s">
        <v>50</v>
      </c>
      <c r="B35" s="72"/>
      <c r="C35" s="72"/>
      <c r="D35" s="73"/>
      <c r="E35" s="73"/>
      <c r="F35" s="72"/>
      <c r="G35" s="72"/>
      <c r="H35" s="73"/>
      <c r="I35" s="73"/>
      <c r="J35" s="72"/>
      <c r="K35" s="72"/>
      <c r="L35" s="73"/>
      <c r="M35" s="73"/>
      <c r="N35" s="72"/>
      <c r="O35" s="72"/>
      <c r="P35" s="73"/>
      <c r="Q35" s="73"/>
      <c r="R35" s="72">
        <v>1</v>
      </c>
      <c r="S35" s="72">
        <v>1141.03</v>
      </c>
      <c r="T35" s="73"/>
      <c r="U35" s="73"/>
      <c r="V35" s="72">
        <v>1</v>
      </c>
      <c r="W35" s="72">
        <v>220.81</v>
      </c>
      <c r="X35" s="73"/>
      <c r="Y35" s="73"/>
      <c r="Z35" s="84">
        <f t="shared" si="6"/>
        <v>2</v>
      </c>
      <c r="AA35" s="77">
        <f t="shared" si="6"/>
        <v>1361.84</v>
      </c>
    </row>
    <row r="36" spans="1:31" s="9" customFormat="1" ht="12.75" customHeight="1" x14ac:dyDescent="0.2">
      <c r="A36" s="12" t="s">
        <v>65</v>
      </c>
      <c r="B36" s="90">
        <f t="shared" ref="B36:AA36" si="7">SUM(B32:B35)</f>
        <v>4</v>
      </c>
      <c r="C36" s="67">
        <f t="shared" si="7"/>
        <v>633.37</v>
      </c>
      <c r="D36" s="91">
        <f t="shared" si="7"/>
        <v>4</v>
      </c>
      <c r="E36" s="68">
        <f t="shared" si="7"/>
        <v>166.53</v>
      </c>
      <c r="F36" s="90">
        <f t="shared" si="7"/>
        <v>13</v>
      </c>
      <c r="G36" s="67">
        <f t="shared" si="7"/>
        <v>3506.67</v>
      </c>
      <c r="H36" s="91">
        <f t="shared" si="7"/>
        <v>0</v>
      </c>
      <c r="I36" s="68">
        <f t="shared" si="7"/>
        <v>0</v>
      </c>
      <c r="J36" s="90">
        <f t="shared" si="7"/>
        <v>9</v>
      </c>
      <c r="K36" s="67">
        <f t="shared" si="7"/>
        <v>6069.4</v>
      </c>
      <c r="L36" s="91">
        <f t="shared" si="7"/>
        <v>3</v>
      </c>
      <c r="M36" s="68">
        <f t="shared" si="7"/>
        <v>1188.7</v>
      </c>
      <c r="N36" s="90">
        <f t="shared" si="7"/>
        <v>3</v>
      </c>
      <c r="O36" s="67">
        <f t="shared" si="7"/>
        <v>1345.32</v>
      </c>
      <c r="P36" s="91">
        <f t="shared" si="7"/>
        <v>9</v>
      </c>
      <c r="Q36" s="68">
        <f t="shared" si="7"/>
        <v>4025.7200000000003</v>
      </c>
      <c r="R36" s="90">
        <f t="shared" si="7"/>
        <v>6</v>
      </c>
      <c r="S36" s="67">
        <f t="shared" si="7"/>
        <v>2401</v>
      </c>
      <c r="T36" s="91">
        <f t="shared" si="7"/>
        <v>3</v>
      </c>
      <c r="U36" s="68">
        <f t="shared" si="7"/>
        <v>1635.9</v>
      </c>
      <c r="V36" s="90">
        <f t="shared" si="7"/>
        <v>6</v>
      </c>
      <c r="W36" s="67">
        <f t="shared" si="7"/>
        <v>-107.68</v>
      </c>
      <c r="X36" s="91">
        <f t="shared" si="7"/>
        <v>1</v>
      </c>
      <c r="Y36" s="68">
        <f t="shared" si="7"/>
        <v>46.01</v>
      </c>
      <c r="Z36" s="94">
        <f t="shared" si="7"/>
        <v>61</v>
      </c>
      <c r="AA36" s="69">
        <f t="shared" si="7"/>
        <v>20910.939999999999</v>
      </c>
      <c r="AB36" s="62"/>
      <c r="AC36" s="62"/>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c r="AB37" s="62"/>
      <c r="AC37" s="62"/>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c r="AB38" s="62"/>
      <c r="AC38" s="62"/>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62"/>
    </row>
    <row r="40" spans="1:31" s="99" customFormat="1" ht="25.5" x14ac:dyDescent="0.2">
      <c r="A40" s="96" t="s">
        <v>72</v>
      </c>
      <c r="B40" s="97"/>
      <c r="C40" s="98">
        <f>C29-C5-C36</f>
        <v>10496.99</v>
      </c>
      <c r="D40" s="97"/>
      <c r="E40" s="98">
        <f>E29-E5-E36</f>
        <v>12792.021000000001</v>
      </c>
      <c r="F40" s="98"/>
      <c r="G40" s="98">
        <f>G29-G5-G36</f>
        <v>7101.7800000000007</v>
      </c>
      <c r="H40" s="97"/>
      <c r="I40" s="98">
        <f>I29-I5-I36</f>
        <v>12271.84</v>
      </c>
      <c r="J40" s="97"/>
      <c r="K40" s="98">
        <f>K29-K5-K36</f>
        <v>987.76000000000022</v>
      </c>
      <c r="L40" s="97"/>
      <c r="M40" s="98">
        <f>M29-M5-M36</f>
        <v>9803.0599999999977</v>
      </c>
      <c r="N40" s="98"/>
      <c r="O40" s="98">
        <f>O29-O5-O36</f>
        <v>7083.1600000000017</v>
      </c>
      <c r="P40" s="97"/>
      <c r="Q40" s="98">
        <f>Q29-Q5-Q36</f>
        <v>3661.9099999999989</v>
      </c>
      <c r="R40" s="97"/>
      <c r="S40" s="98">
        <f>S29-S5-S36</f>
        <v>7034.99</v>
      </c>
      <c r="T40" s="97"/>
      <c r="U40" s="98">
        <f>U29-U5-U36</f>
        <v>8286.4799999999977</v>
      </c>
      <c r="V40" s="97"/>
      <c r="W40" s="98">
        <f>W29-W5-W36</f>
        <v>14016.71</v>
      </c>
      <c r="X40" s="97"/>
      <c r="Y40" s="98">
        <f>Y29-Y5-Y36</f>
        <v>13690.039999999999</v>
      </c>
      <c r="Z40" s="97"/>
      <c r="AA40" s="98">
        <f>AA29-AA5-AA36</f>
        <v>107226.74100000001</v>
      </c>
      <c r="AB40" s="62"/>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9" t="s">
        <v>89</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76</v>
      </c>
      <c r="C3" s="24">
        <v>372</v>
      </c>
      <c r="D3" s="37">
        <v>93</v>
      </c>
      <c r="E3" s="2">
        <v>549.5</v>
      </c>
      <c r="F3" s="28">
        <v>123</v>
      </c>
      <c r="G3" s="24">
        <v>817.5</v>
      </c>
      <c r="H3" s="37">
        <v>136</v>
      </c>
      <c r="I3" s="2">
        <v>722</v>
      </c>
      <c r="J3" s="28">
        <v>123</v>
      </c>
      <c r="K3" s="24">
        <v>704.5</v>
      </c>
      <c r="L3" s="37">
        <v>62</v>
      </c>
      <c r="M3" s="2">
        <v>497.5</v>
      </c>
      <c r="N3" s="28">
        <v>115</v>
      </c>
      <c r="O3" s="24">
        <v>733</v>
      </c>
      <c r="P3" s="37">
        <v>90</v>
      </c>
      <c r="Q3" s="2">
        <v>571.5</v>
      </c>
      <c r="R3" s="28">
        <v>117</v>
      </c>
      <c r="S3" s="24">
        <v>678.5</v>
      </c>
      <c r="T3" s="37">
        <v>160</v>
      </c>
      <c r="U3" s="2">
        <v>1132.5</v>
      </c>
      <c r="V3" s="28">
        <v>117</v>
      </c>
      <c r="W3" s="24">
        <v>813.5</v>
      </c>
      <c r="X3" s="37">
        <v>99</v>
      </c>
      <c r="Y3" s="2">
        <v>525</v>
      </c>
      <c r="Z3" s="61">
        <f>B3+D3+F3+H3+J3+L3+N3+P3+R3+T3+V3+X3</f>
        <v>1311</v>
      </c>
      <c r="AA3" s="15">
        <f>C3+E3+G3+I3+K3+M3+O3+Q3+S3+U3+W3+Y3</f>
        <v>8117</v>
      </c>
    </row>
    <row r="4" spans="1:29" ht="12.75" customHeight="1" x14ac:dyDescent="0.2">
      <c r="A4" s="20" t="s">
        <v>41</v>
      </c>
      <c r="B4" s="29"/>
      <c r="C4" s="39">
        <v>114</v>
      </c>
      <c r="D4" s="36"/>
      <c r="E4" s="41">
        <v>136.5</v>
      </c>
      <c r="F4" s="29"/>
      <c r="G4" s="39">
        <v>178.5</v>
      </c>
      <c r="H4" s="36"/>
      <c r="I4" s="41">
        <v>202</v>
      </c>
      <c r="J4" s="29"/>
      <c r="K4" s="39">
        <v>181.5</v>
      </c>
      <c r="L4" s="36"/>
      <c r="M4" s="41">
        <v>87.5</v>
      </c>
      <c r="N4" s="29"/>
      <c r="O4" s="39">
        <v>281</v>
      </c>
      <c r="P4" s="36"/>
      <c r="Q4" s="41">
        <v>220.5</v>
      </c>
      <c r="R4" s="29"/>
      <c r="S4" s="39">
        <v>290.5</v>
      </c>
      <c r="T4" s="36"/>
      <c r="U4" s="41">
        <v>391.5</v>
      </c>
      <c r="V4" s="29"/>
      <c r="W4" s="39">
        <v>287.5</v>
      </c>
      <c r="X4" s="36"/>
      <c r="Y4" s="41">
        <v>243</v>
      </c>
      <c r="Z4" s="60"/>
      <c r="AA4" s="16">
        <f>C4+E4+G4+I4+K4+M4+O4+Q4+S4+U4+W4+Y4</f>
        <v>2614</v>
      </c>
    </row>
    <row r="5" spans="1:29" ht="12.75" customHeight="1" x14ac:dyDescent="0.2">
      <c r="A5" s="12" t="s">
        <v>15</v>
      </c>
      <c r="B5" s="28"/>
      <c r="C5" s="46">
        <f>SUM(C3:C4)</f>
        <v>486</v>
      </c>
      <c r="D5" s="37"/>
      <c r="E5" s="19">
        <f>SUM(E3:E4)</f>
        <v>686</v>
      </c>
      <c r="F5" s="28"/>
      <c r="G5" s="46">
        <f>SUM(G3:G4)</f>
        <v>996</v>
      </c>
      <c r="H5" s="37"/>
      <c r="I5" s="19">
        <f>SUM(I3:I4)</f>
        <v>924</v>
      </c>
      <c r="J5" s="28"/>
      <c r="K5" s="46">
        <f>SUM(K3:K4)</f>
        <v>886</v>
      </c>
      <c r="L5" s="37"/>
      <c r="M5" s="19">
        <f>SUM(M3:M4)</f>
        <v>585</v>
      </c>
      <c r="N5" s="28"/>
      <c r="O5" s="46">
        <f>SUM(O3:O4)</f>
        <v>1014</v>
      </c>
      <c r="P5" s="37"/>
      <c r="Q5" s="19">
        <f>SUM(Q3:Q4)</f>
        <v>792</v>
      </c>
      <c r="R5" s="28"/>
      <c r="S5" s="46">
        <f>SUM(S3:S4)</f>
        <v>969</v>
      </c>
      <c r="T5" s="37"/>
      <c r="U5" s="19">
        <f>SUM(U3:U4)</f>
        <v>1524</v>
      </c>
      <c r="V5" s="28"/>
      <c r="W5" s="46">
        <f>SUM(W3:W4)</f>
        <v>1101</v>
      </c>
      <c r="X5" s="37"/>
      <c r="Y5" s="19">
        <f>SUM(Y3:Y4)</f>
        <v>768</v>
      </c>
      <c r="Z5" s="61"/>
      <c r="AA5" s="18">
        <f>SUM(AA3:AA4)</f>
        <v>10731</v>
      </c>
      <c r="AB5" s="31"/>
      <c r="AC5" s="31"/>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c r="AB6" s="31"/>
      <c r="AC6" s="31"/>
    </row>
    <row r="7" spans="1:29" s="11" customFormat="1" ht="12.75" customHeight="1" x14ac:dyDescent="0.2">
      <c r="A7" s="20" t="s">
        <v>75</v>
      </c>
      <c r="B7" s="28"/>
      <c r="C7" s="116">
        <v>24394.1</v>
      </c>
      <c r="D7" s="37"/>
      <c r="E7" s="117">
        <v>41160.94</v>
      </c>
      <c r="F7" s="28"/>
      <c r="G7" s="116">
        <v>44213.43</v>
      </c>
      <c r="H7" s="37"/>
      <c r="I7" s="117">
        <v>28870.49</v>
      </c>
      <c r="J7" s="28"/>
      <c r="K7" s="116">
        <v>29651.85</v>
      </c>
      <c r="L7" s="37"/>
      <c r="M7" s="117">
        <v>18996.189999999999</v>
      </c>
      <c r="N7" s="28"/>
      <c r="O7" s="116">
        <v>35166.29</v>
      </c>
      <c r="P7" s="37"/>
      <c r="Q7" s="117">
        <v>16632.580000000002</v>
      </c>
      <c r="R7" s="28"/>
      <c r="S7" s="116">
        <v>35385.81</v>
      </c>
      <c r="T7" s="37"/>
      <c r="U7" s="117">
        <v>52256.63</v>
      </c>
      <c r="V7" s="28"/>
      <c r="W7" s="116">
        <v>37121.99</v>
      </c>
      <c r="X7" s="37"/>
      <c r="Y7" s="117">
        <v>35905.129999999997</v>
      </c>
      <c r="Z7" s="92"/>
      <c r="AA7" s="119">
        <f>C7+E7+G7+I7+K7+M7+O7+Q7+S7+U7+W7+Y7</f>
        <v>399755.43</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44</v>
      </c>
      <c r="C10" s="24">
        <v>1369.32</v>
      </c>
      <c r="D10" s="36">
        <v>59</v>
      </c>
      <c r="E10" s="2">
        <v>2116.65</v>
      </c>
      <c r="F10" s="29">
        <v>64</v>
      </c>
      <c r="G10" s="24">
        <v>2693.28</v>
      </c>
      <c r="H10" s="36">
        <v>63</v>
      </c>
      <c r="I10" s="2">
        <v>1890.39</v>
      </c>
      <c r="J10" s="29">
        <v>47</v>
      </c>
      <c r="K10" s="24">
        <v>1195.51</v>
      </c>
      <c r="L10" s="36">
        <v>24</v>
      </c>
      <c r="M10" s="2">
        <v>594.54999999999995</v>
      </c>
      <c r="N10" s="29">
        <v>46</v>
      </c>
      <c r="O10" s="24">
        <v>1632.89</v>
      </c>
      <c r="P10" s="36">
        <v>37</v>
      </c>
      <c r="Q10" s="2">
        <v>780.13</v>
      </c>
      <c r="R10" s="29">
        <v>60</v>
      </c>
      <c r="S10" s="24">
        <v>1916.3</v>
      </c>
      <c r="T10" s="36">
        <v>57</v>
      </c>
      <c r="U10" s="2">
        <v>2143.44</v>
      </c>
      <c r="V10" s="29">
        <v>47</v>
      </c>
      <c r="W10" s="24">
        <v>2063.0500000000002</v>
      </c>
      <c r="X10" s="36">
        <v>54</v>
      </c>
      <c r="Y10" s="2">
        <v>3215.18</v>
      </c>
      <c r="Z10" s="61">
        <f t="shared" ref="Z10:AA13" si="0">B10+D10+F10+H10+J10+L10+N10+P10+R10+T10+V10+X10</f>
        <v>602</v>
      </c>
      <c r="AA10" s="15">
        <f t="shared" si="0"/>
        <v>21610.69</v>
      </c>
    </row>
    <row r="11" spans="1:29" ht="12.75" customHeight="1" x14ac:dyDescent="0.2">
      <c r="A11" s="11" t="s">
        <v>102</v>
      </c>
      <c r="B11" s="29">
        <v>1</v>
      </c>
      <c r="C11" s="24">
        <v>59.2</v>
      </c>
      <c r="D11" s="36">
        <v>4</v>
      </c>
      <c r="E11" s="2">
        <v>73.3</v>
      </c>
      <c r="F11" s="29">
        <v>1</v>
      </c>
      <c r="G11" s="24">
        <v>405.29</v>
      </c>
      <c r="H11" s="36"/>
      <c r="I11" s="2"/>
      <c r="J11" s="29">
        <v>2</v>
      </c>
      <c r="K11" s="24">
        <v>43.36</v>
      </c>
      <c r="L11" s="36"/>
      <c r="M11" s="2"/>
      <c r="N11" s="29"/>
      <c r="O11" s="24"/>
      <c r="P11" s="36">
        <v>1</v>
      </c>
      <c r="Q11" s="2">
        <v>48</v>
      </c>
      <c r="R11" s="29">
        <v>2</v>
      </c>
      <c r="S11" s="24">
        <v>129.47</v>
      </c>
      <c r="T11" s="36">
        <v>13</v>
      </c>
      <c r="U11" s="2">
        <v>470.23</v>
      </c>
      <c r="V11" s="29">
        <v>1</v>
      </c>
      <c r="W11" s="24">
        <v>63.25</v>
      </c>
      <c r="X11" s="36"/>
      <c r="Y11" s="2"/>
      <c r="Z11" s="61">
        <f t="shared" si="0"/>
        <v>25</v>
      </c>
      <c r="AA11" s="15">
        <f t="shared" si="0"/>
        <v>1292.0999999999999</v>
      </c>
    </row>
    <row r="12" spans="1:29" ht="12.75" customHeight="1" x14ac:dyDescent="0.2">
      <c r="A12" s="20" t="s">
        <v>95</v>
      </c>
      <c r="B12" s="29"/>
      <c r="C12" s="24"/>
      <c r="D12" s="36">
        <v>7</v>
      </c>
      <c r="E12" s="2">
        <v>730</v>
      </c>
      <c r="F12" s="29">
        <v>5</v>
      </c>
      <c r="G12" s="24">
        <v>505.99</v>
      </c>
      <c r="H12" s="36">
        <v>2</v>
      </c>
      <c r="I12" s="2">
        <v>540</v>
      </c>
      <c r="J12" s="29">
        <v>2</v>
      </c>
      <c r="K12" s="24">
        <v>-399</v>
      </c>
      <c r="L12" s="36">
        <v>-1</v>
      </c>
      <c r="M12" s="2">
        <v>0</v>
      </c>
      <c r="N12" s="29">
        <v>7</v>
      </c>
      <c r="O12" s="24">
        <v>504.2</v>
      </c>
      <c r="P12" s="36">
        <v>1</v>
      </c>
      <c r="Q12" s="2">
        <v>17</v>
      </c>
      <c r="R12" s="29">
        <v>4</v>
      </c>
      <c r="S12" s="24">
        <v>124.99</v>
      </c>
      <c r="T12" s="36">
        <v>4</v>
      </c>
      <c r="U12" s="2">
        <v>346.02</v>
      </c>
      <c r="V12" s="29">
        <v>2</v>
      </c>
      <c r="W12" s="24">
        <v>87.79</v>
      </c>
      <c r="X12" s="36">
        <v>2</v>
      </c>
      <c r="Y12" s="2">
        <v>552</v>
      </c>
      <c r="Z12" s="61">
        <f t="shared" si="0"/>
        <v>35</v>
      </c>
      <c r="AA12" s="15">
        <f t="shared" si="0"/>
        <v>3008.99</v>
      </c>
    </row>
    <row r="13" spans="1:29" s="10" customFormat="1" ht="12.75" customHeight="1" x14ac:dyDescent="0.2">
      <c r="A13" s="20" t="s">
        <v>96</v>
      </c>
      <c r="B13" s="39"/>
      <c r="C13" s="25"/>
      <c r="D13" s="41"/>
      <c r="E13" s="4"/>
      <c r="F13" s="39"/>
      <c r="G13" s="25"/>
      <c r="H13" s="41"/>
      <c r="I13" s="4"/>
      <c r="J13" s="39"/>
      <c r="K13" s="25"/>
      <c r="L13" s="41"/>
      <c r="M13" s="4"/>
      <c r="N13" s="39"/>
      <c r="O13" s="25"/>
      <c r="P13" s="41"/>
      <c r="Q13" s="4"/>
      <c r="R13" s="39"/>
      <c r="S13" s="25"/>
      <c r="T13" s="41"/>
      <c r="U13" s="4"/>
      <c r="V13" s="39">
        <v>2</v>
      </c>
      <c r="W13" s="25">
        <v>0</v>
      </c>
      <c r="X13" s="41"/>
      <c r="Y13" s="4"/>
      <c r="Z13" s="61">
        <f t="shared" si="0"/>
        <v>2</v>
      </c>
      <c r="AA13" s="15">
        <f t="shared" si="0"/>
        <v>0</v>
      </c>
      <c r="AB13" s="21"/>
    </row>
    <row r="14" spans="1:29" ht="12.75" customHeight="1" x14ac:dyDescent="0.2">
      <c r="A14" s="33" t="s">
        <v>20</v>
      </c>
      <c r="B14" s="28">
        <f t="shared" ref="B14:AA14" si="1">SUM(B10:B13)</f>
        <v>45</v>
      </c>
      <c r="C14" s="46">
        <f t="shared" si="1"/>
        <v>1428.52</v>
      </c>
      <c r="D14" s="37">
        <f t="shared" si="1"/>
        <v>70</v>
      </c>
      <c r="E14" s="19">
        <f t="shared" si="1"/>
        <v>2919.9500000000003</v>
      </c>
      <c r="F14" s="28">
        <f t="shared" si="1"/>
        <v>70</v>
      </c>
      <c r="G14" s="46">
        <f t="shared" si="1"/>
        <v>3604.5600000000004</v>
      </c>
      <c r="H14" s="37">
        <f t="shared" si="1"/>
        <v>65</v>
      </c>
      <c r="I14" s="19">
        <f t="shared" si="1"/>
        <v>2430.3900000000003</v>
      </c>
      <c r="J14" s="28">
        <f t="shared" si="1"/>
        <v>51</v>
      </c>
      <c r="K14" s="46">
        <f t="shared" si="1"/>
        <v>839.86999999999989</v>
      </c>
      <c r="L14" s="37">
        <f t="shared" si="1"/>
        <v>23</v>
      </c>
      <c r="M14" s="19">
        <f t="shared" si="1"/>
        <v>594.54999999999995</v>
      </c>
      <c r="N14" s="28">
        <f t="shared" si="1"/>
        <v>53</v>
      </c>
      <c r="O14" s="46">
        <f t="shared" si="1"/>
        <v>2137.09</v>
      </c>
      <c r="P14" s="37">
        <f t="shared" si="1"/>
        <v>39</v>
      </c>
      <c r="Q14" s="19">
        <f t="shared" si="1"/>
        <v>845.13</v>
      </c>
      <c r="R14" s="28">
        <f t="shared" si="1"/>
        <v>66</v>
      </c>
      <c r="S14" s="46">
        <f t="shared" si="1"/>
        <v>2170.7599999999998</v>
      </c>
      <c r="T14" s="37">
        <f t="shared" si="1"/>
        <v>74</v>
      </c>
      <c r="U14" s="19">
        <f t="shared" si="1"/>
        <v>2959.69</v>
      </c>
      <c r="V14" s="28">
        <f t="shared" si="1"/>
        <v>52</v>
      </c>
      <c r="W14" s="46">
        <f t="shared" si="1"/>
        <v>2214.09</v>
      </c>
      <c r="X14" s="37">
        <f t="shared" si="1"/>
        <v>56</v>
      </c>
      <c r="Y14" s="19">
        <f t="shared" si="1"/>
        <v>3767.18</v>
      </c>
      <c r="Z14" s="93">
        <f t="shared" si="1"/>
        <v>664</v>
      </c>
      <c r="AA14" s="35">
        <f t="shared" si="1"/>
        <v>25911.78</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9" ht="12.75" customHeight="1" x14ac:dyDescent="0.2">
      <c r="A17" s="20" t="s">
        <v>52</v>
      </c>
      <c r="B17" s="28"/>
      <c r="C17" s="26"/>
      <c r="D17" s="37"/>
      <c r="E17" s="3"/>
      <c r="F17" s="28"/>
      <c r="G17" s="26"/>
      <c r="H17" s="44"/>
      <c r="I17" s="44"/>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9" ht="12.75" customHeight="1" x14ac:dyDescent="0.2">
      <c r="A18" s="20" t="s">
        <v>22</v>
      </c>
      <c r="B18" s="29"/>
      <c r="C18" s="24"/>
      <c r="D18" s="36"/>
      <c r="E18" s="2"/>
      <c r="F18" s="29"/>
      <c r="G18" s="24"/>
      <c r="H18" s="36"/>
      <c r="I18" s="2"/>
      <c r="J18" s="29"/>
      <c r="K18" s="24"/>
      <c r="L18" s="36"/>
      <c r="M18" s="2"/>
      <c r="N18" s="29"/>
      <c r="O18" s="24"/>
      <c r="P18" s="36"/>
      <c r="Q18" s="2"/>
      <c r="R18" s="29"/>
      <c r="S18" s="24"/>
      <c r="T18" s="36"/>
      <c r="U18" s="2"/>
      <c r="V18" s="29"/>
      <c r="W18" s="24"/>
      <c r="X18" s="36"/>
      <c r="Y18" s="2"/>
      <c r="Z18" s="61">
        <f t="shared" si="2"/>
        <v>0</v>
      </c>
      <c r="AA18" s="15">
        <f t="shared" si="2"/>
        <v>0</v>
      </c>
    </row>
    <row r="19" spans="1:29" ht="12.75" customHeight="1" x14ac:dyDescent="0.2">
      <c r="A19" s="20" t="s">
        <v>56</v>
      </c>
      <c r="B19" s="28">
        <v>2</v>
      </c>
      <c r="C19" s="26">
        <v>577.88</v>
      </c>
      <c r="D19" s="37">
        <v>1</v>
      </c>
      <c r="E19" s="3">
        <v>282.05</v>
      </c>
      <c r="F19" s="28">
        <v>6</v>
      </c>
      <c r="G19" s="26">
        <v>1953.4</v>
      </c>
      <c r="H19" s="37">
        <v>4</v>
      </c>
      <c r="I19" s="3">
        <v>960.3</v>
      </c>
      <c r="J19" s="28">
        <v>4</v>
      </c>
      <c r="K19" s="26">
        <v>1131.4100000000001</v>
      </c>
      <c r="L19" s="37">
        <v>3</v>
      </c>
      <c r="M19" s="3">
        <v>1053.4100000000001</v>
      </c>
      <c r="N19" s="28">
        <v>1</v>
      </c>
      <c r="O19" s="26">
        <v>321.89999999999998</v>
      </c>
      <c r="P19" s="37">
        <v>4</v>
      </c>
      <c r="Q19" s="3">
        <v>1355.43</v>
      </c>
      <c r="R19" s="28">
        <v>2</v>
      </c>
      <c r="S19" s="26">
        <v>643.20000000000005</v>
      </c>
      <c r="T19" s="37">
        <v>5</v>
      </c>
      <c r="U19" s="3">
        <v>2063.88</v>
      </c>
      <c r="V19" s="28">
        <v>5</v>
      </c>
      <c r="W19" s="26">
        <v>1137.6099999999999</v>
      </c>
      <c r="X19" s="37">
        <v>2</v>
      </c>
      <c r="Y19" s="3">
        <v>863.88</v>
      </c>
      <c r="Z19" s="61">
        <f t="shared" si="2"/>
        <v>39</v>
      </c>
      <c r="AA19" s="15">
        <f t="shared" si="2"/>
        <v>12344.35</v>
      </c>
    </row>
    <row r="20" spans="1:29" ht="12.75" customHeight="1" x14ac:dyDescent="0.2">
      <c r="A20" s="20" t="s">
        <v>23</v>
      </c>
      <c r="B20" s="28"/>
      <c r="C20" s="26"/>
      <c r="D20" s="37"/>
      <c r="E20" s="3"/>
      <c r="F20" s="28">
        <v>1</v>
      </c>
      <c r="G20" s="26">
        <v>223.66</v>
      </c>
      <c r="H20" s="37"/>
      <c r="I20" s="3"/>
      <c r="J20" s="28"/>
      <c r="K20" s="26"/>
      <c r="L20" s="37"/>
      <c r="M20" s="3"/>
      <c r="N20" s="28"/>
      <c r="O20" s="26"/>
      <c r="P20" s="37"/>
      <c r="Q20" s="3"/>
      <c r="R20" s="28">
        <v>1</v>
      </c>
      <c r="S20" s="26">
        <v>218.3</v>
      </c>
      <c r="T20" s="37">
        <v>4</v>
      </c>
      <c r="U20" s="3">
        <v>1471.41</v>
      </c>
      <c r="V20" s="28"/>
      <c r="W20" s="26"/>
      <c r="X20" s="37"/>
      <c r="Y20" s="3"/>
      <c r="Z20" s="61">
        <f t="shared" si="2"/>
        <v>6</v>
      </c>
      <c r="AA20" s="15">
        <f t="shared" si="2"/>
        <v>1913.3700000000001</v>
      </c>
    </row>
    <row r="21" spans="1:29" ht="12.75" customHeight="1" x14ac:dyDescent="0.2">
      <c r="A21" s="20" t="s">
        <v>58</v>
      </c>
      <c r="B21" s="39"/>
      <c r="C21" s="25"/>
      <c r="D21" s="41"/>
      <c r="E21" s="4"/>
      <c r="F21" s="39"/>
      <c r="G21" s="25"/>
      <c r="H21" s="41">
        <v>2</v>
      </c>
      <c r="I21" s="4">
        <v>14</v>
      </c>
      <c r="J21" s="29"/>
      <c r="K21" s="24"/>
      <c r="L21" s="36"/>
      <c r="M21" s="2"/>
      <c r="N21" s="29"/>
      <c r="O21" s="24"/>
      <c r="P21" s="36">
        <v>1</v>
      </c>
      <c r="Q21" s="2">
        <v>402.1</v>
      </c>
      <c r="R21" s="29"/>
      <c r="S21" s="24"/>
      <c r="T21" s="36">
        <v>1</v>
      </c>
      <c r="U21" s="2">
        <v>157</v>
      </c>
      <c r="V21" s="29"/>
      <c r="W21" s="24"/>
      <c r="X21" s="36"/>
      <c r="Y21" s="2"/>
      <c r="Z21" s="61">
        <f t="shared" si="2"/>
        <v>4</v>
      </c>
      <c r="AA21" s="15">
        <f t="shared" si="2"/>
        <v>573.1</v>
      </c>
    </row>
    <row r="22" spans="1:29" ht="12.75" customHeight="1" x14ac:dyDescent="0.2">
      <c r="A22" s="12" t="s">
        <v>21</v>
      </c>
      <c r="B22" s="28">
        <f t="shared" ref="B22:AA22" si="3">SUM(B17:B21)</f>
        <v>2</v>
      </c>
      <c r="C22" s="46">
        <f t="shared" si="3"/>
        <v>577.88</v>
      </c>
      <c r="D22" s="37">
        <f t="shared" si="3"/>
        <v>1</v>
      </c>
      <c r="E22" s="19">
        <f t="shared" si="3"/>
        <v>282.05</v>
      </c>
      <c r="F22" s="28">
        <f t="shared" si="3"/>
        <v>7</v>
      </c>
      <c r="G22" s="46">
        <f t="shared" si="3"/>
        <v>2177.06</v>
      </c>
      <c r="H22" s="37">
        <f t="shared" si="3"/>
        <v>6</v>
      </c>
      <c r="I22" s="19">
        <f t="shared" si="3"/>
        <v>974.3</v>
      </c>
      <c r="J22" s="51">
        <f t="shared" si="3"/>
        <v>4</v>
      </c>
      <c r="K22" s="48">
        <f t="shared" si="3"/>
        <v>1131.4100000000001</v>
      </c>
      <c r="L22" s="50">
        <f t="shared" si="3"/>
        <v>3</v>
      </c>
      <c r="M22" s="49">
        <f t="shared" si="3"/>
        <v>1053.4100000000001</v>
      </c>
      <c r="N22" s="51">
        <f t="shared" si="3"/>
        <v>1</v>
      </c>
      <c r="O22" s="48">
        <f t="shared" si="3"/>
        <v>321.89999999999998</v>
      </c>
      <c r="P22" s="50">
        <f t="shared" si="3"/>
        <v>5</v>
      </c>
      <c r="Q22" s="49">
        <f t="shared" si="3"/>
        <v>1757.5300000000002</v>
      </c>
      <c r="R22" s="51">
        <f t="shared" si="3"/>
        <v>3</v>
      </c>
      <c r="S22" s="48">
        <f t="shared" si="3"/>
        <v>861.5</v>
      </c>
      <c r="T22" s="50">
        <f t="shared" si="3"/>
        <v>10</v>
      </c>
      <c r="U22" s="49">
        <f t="shared" si="3"/>
        <v>3692.29</v>
      </c>
      <c r="V22" s="51">
        <f t="shared" si="3"/>
        <v>5</v>
      </c>
      <c r="W22" s="48">
        <f t="shared" si="3"/>
        <v>1137.6099999999999</v>
      </c>
      <c r="X22" s="50">
        <f t="shared" si="3"/>
        <v>2</v>
      </c>
      <c r="Y22" s="49">
        <f t="shared" si="3"/>
        <v>863.88</v>
      </c>
      <c r="Z22" s="93">
        <f t="shared" si="3"/>
        <v>49</v>
      </c>
      <c r="AA22" s="35">
        <f t="shared" si="3"/>
        <v>14830.820000000002</v>
      </c>
    </row>
    <row r="23" spans="1:29"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9"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9" s="10" customFormat="1" ht="12.75" customHeight="1" x14ac:dyDescent="0.2">
      <c r="A25" s="20" t="s">
        <v>53</v>
      </c>
      <c r="B25" s="28">
        <v>22</v>
      </c>
      <c r="C25" s="26">
        <v>1361.72</v>
      </c>
      <c r="D25" s="37">
        <v>23</v>
      </c>
      <c r="E25" s="3">
        <v>1999</v>
      </c>
      <c r="F25" s="28">
        <v>45</v>
      </c>
      <c r="G25" s="26">
        <v>1497.95</v>
      </c>
      <c r="H25" s="37">
        <v>58</v>
      </c>
      <c r="I25" s="3">
        <v>3748.1</v>
      </c>
      <c r="J25" s="28">
        <v>30</v>
      </c>
      <c r="K25" s="26">
        <v>1757.61</v>
      </c>
      <c r="L25" s="37">
        <v>21</v>
      </c>
      <c r="M25" s="3">
        <v>851.1</v>
      </c>
      <c r="N25" s="28">
        <v>18</v>
      </c>
      <c r="O25" s="27">
        <v>610.99</v>
      </c>
      <c r="P25" s="37">
        <v>34</v>
      </c>
      <c r="Q25" s="43">
        <v>1424</v>
      </c>
      <c r="R25" s="28">
        <v>29</v>
      </c>
      <c r="S25" s="27">
        <v>1324</v>
      </c>
      <c r="T25" s="37">
        <v>35</v>
      </c>
      <c r="U25" s="43">
        <v>1493.25</v>
      </c>
      <c r="V25" s="28">
        <v>26</v>
      </c>
      <c r="W25" s="27">
        <v>1251.0999999999999</v>
      </c>
      <c r="X25" s="37">
        <v>69</v>
      </c>
      <c r="Y25" s="43">
        <v>4588.1899999999996</v>
      </c>
      <c r="Z25" s="61">
        <f>B25+D25+F25+H25+J25+L25+N25+P25+R25+T25+V25+X25</f>
        <v>410</v>
      </c>
      <c r="AA25" s="23">
        <f>C25+E25+G25+I25+K25+M25+O25+Q25+S25+U25+W25+Y25</f>
        <v>21907.01</v>
      </c>
    </row>
    <row r="26" spans="1:29" ht="12.75" customHeight="1" x14ac:dyDescent="0.2">
      <c r="A26" s="20" t="s">
        <v>54</v>
      </c>
      <c r="B26" s="28">
        <v>9</v>
      </c>
      <c r="C26" s="26">
        <v>531.51</v>
      </c>
      <c r="D26" s="37">
        <v>3</v>
      </c>
      <c r="E26" s="3">
        <v>272.76</v>
      </c>
      <c r="F26" s="28">
        <v>2</v>
      </c>
      <c r="G26" s="26">
        <v>54.87</v>
      </c>
      <c r="H26" s="37"/>
      <c r="I26" s="3"/>
      <c r="J26" s="28">
        <v>3</v>
      </c>
      <c r="K26" s="26">
        <v>36.69</v>
      </c>
      <c r="L26" s="37"/>
      <c r="M26" s="3"/>
      <c r="N26" s="28">
        <v>4</v>
      </c>
      <c r="O26" s="27">
        <v>86.72</v>
      </c>
      <c r="P26" s="37"/>
      <c r="Q26" s="43"/>
      <c r="R26" s="28">
        <v>4</v>
      </c>
      <c r="S26" s="27">
        <v>372.2</v>
      </c>
      <c r="T26" s="37">
        <v>9</v>
      </c>
      <c r="U26" s="43">
        <v>235.7</v>
      </c>
      <c r="V26" s="28">
        <v>5</v>
      </c>
      <c r="W26" s="27">
        <v>90</v>
      </c>
      <c r="X26" s="37">
        <v>22</v>
      </c>
      <c r="Y26" s="43">
        <v>1135.96</v>
      </c>
      <c r="Z26" s="61">
        <f>B26+D26+F26+H26+J26+L26+N26+P26+R26+T26+V26+X26</f>
        <v>61</v>
      </c>
      <c r="AA26" s="23">
        <f>C26+E26+G26+I26+K26+M26+O26+Q26+S26+U26+W26+Y26</f>
        <v>2816.41</v>
      </c>
    </row>
    <row r="27" spans="1:29" s="63" customFormat="1" ht="12.75" customHeight="1" x14ac:dyDescent="0.2">
      <c r="A27" s="56" t="s">
        <v>97</v>
      </c>
      <c r="B27" s="59">
        <f t="shared" ref="B27:Y27" si="4">B25+B26</f>
        <v>31</v>
      </c>
      <c r="C27" s="78">
        <f t="shared" si="4"/>
        <v>1893.23</v>
      </c>
      <c r="D27" s="79">
        <f t="shared" si="4"/>
        <v>26</v>
      </c>
      <c r="E27" s="80">
        <f t="shared" si="4"/>
        <v>2271.7600000000002</v>
      </c>
      <c r="F27" s="59">
        <f t="shared" si="4"/>
        <v>47</v>
      </c>
      <c r="G27" s="78">
        <f t="shared" si="4"/>
        <v>1552.82</v>
      </c>
      <c r="H27" s="79">
        <f t="shared" si="4"/>
        <v>58</v>
      </c>
      <c r="I27" s="80">
        <f t="shared" si="4"/>
        <v>3748.1</v>
      </c>
      <c r="J27" s="59">
        <f t="shared" si="4"/>
        <v>33</v>
      </c>
      <c r="K27" s="78">
        <f t="shared" si="4"/>
        <v>1794.3</v>
      </c>
      <c r="L27" s="79">
        <f t="shared" si="4"/>
        <v>21</v>
      </c>
      <c r="M27" s="80">
        <f t="shared" si="4"/>
        <v>851.1</v>
      </c>
      <c r="N27" s="59">
        <f t="shared" si="4"/>
        <v>22</v>
      </c>
      <c r="O27" s="78">
        <f t="shared" si="4"/>
        <v>697.71</v>
      </c>
      <c r="P27" s="79">
        <f t="shared" si="4"/>
        <v>34</v>
      </c>
      <c r="Q27" s="80">
        <f t="shared" si="4"/>
        <v>1424</v>
      </c>
      <c r="R27" s="59">
        <f t="shared" si="4"/>
        <v>33</v>
      </c>
      <c r="S27" s="78">
        <f t="shared" si="4"/>
        <v>1696.2</v>
      </c>
      <c r="T27" s="79">
        <f t="shared" si="4"/>
        <v>44</v>
      </c>
      <c r="U27" s="80">
        <f t="shared" si="4"/>
        <v>1728.95</v>
      </c>
      <c r="V27" s="59">
        <f t="shared" si="4"/>
        <v>31</v>
      </c>
      <c r="W27" s="78">
        <f t="shared" si="4"/>
        <v>1341.1</v>
      </c>
      <c r="X27" s="79">
        <f t="shared" si="4"/>
        <v>91</v>
      </c>
      <c r="Y27" s="80">
        <f t="shared" si="4"/>
        <v>5724.15</v>
      </c>
      <c r="Z27" s="85">
        <f t="shared" ref="Z27:AA27" si="5">SUM(Z25:Z26)</f>
        <v>471</v>
      </c>
      <c r="AA27" s="118">
        <f t="shared" si="5"/>
        <v>24723.42</v>
      </c>
    </row>
    <row r="28" spans="1:29"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9" ht="12.75" customHeight="1" x14ac:dyDescent="0.2">
      <c r="A29" s="34" t="s">
        <v>19</v>
      </c>
      <c r="B29" s="28"/>
      <c r="C29" s="46">
        <f>SUM(C14+C22+C27)</f>
        <v>3899.63</v>
      </c>
      <c r="D29" s="37"/>
      <c r="E29" s="19">
        <f>SUM(E14+E22+E27)</f>
        <v>5473.76</v>
      </c>
      <c r="F29" s="28"/>
      <c r="G29" s="46">
        <f>SUM(G14+G22+G27)</f>
        <v>7334.4400000000005</v>
      </c>
      <c r="H29" s="37"/>
      <c r="I29" s="19">
        <f>SUM(I14+I22+I27)</f>
        <v>7152.7900000000009</v>
      </c>
      <c r="J29" s="28"/>
      <c r="K29" s="46">
        <f>SUM(K14+K22+K27)</f>
        <v>3765.58</v>
      </c>
      <c r="L29" s="37"/>
      <c r="M29" s="19">
        <f>SUM(M14+M22+M27)</f>
        <v>2499.06</v>
      </c>
      <c r="N29" s="28"/>
      <c r="O29" s="46">
        <f>SUM(O14+O22+O27)</f>
        <v>3156.7000000000003</v>
      </c>
      <c r="P29" s="37"/>
      <c r="Q29" s="19">
        <f>SUM(Q14+Q22+Q27)</f>
        <v>4026.6600000000003</v>
      </c>
      <c r="R29" s="28"/>
      <c r="S29" s="46">
        <f>SUM(S14+S22+S27)</f>
        <v>4728.46</v>
      </c>
      <c r="T29" s="37"/>
      <c r="U29" s="19">
        <f>SUM(U14+U22+U27)</f>
        <v>8380.93</v>
      </c>
      <c r="V29" s="28"/>
      <c r="W29" s="46">
        <f>SUM(W14+W22+W27)</f>
        <v>4692.7999999999993</v>
      </c>
      <c r="X29" s="37"/>
      <c r="Y29" s="19">
        <f>SUM(Y14+Y22+Y27)</f>
        <v>10355.209999999999</v>
      </c>
      <c r="Z29" s="61"/>
      <c r="AA29" s="17">
        <f>SUM(AA14+AA22+AA27)</f>
        <v>65466.02</v>
      </c>
    </row>
    <row r="30" spans="1:29" s="10" customFormat="1" ht="12.75" customHeigh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9" s="5" customFormat="1" ht="12.7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c r="AB31" s="53"/>
      <c r="AC31" s="53"/>
    </row>
    <row r="32" spans="1:29" s="75" customFormat="1" x14ac:dyDescent="0.2">
      <c r="A32" s="70" t="s">
        <v>49</v>
      </c>
      <c r="B32" s="71"/>
      <c r="C32" s="71"/>
      <c r="D32" s="66"/>
      <c r="E32" s="66"/>
      <c r="F32" s="71"/>
      <c r="G32" s="71"/>
      <c r="H32" s="66">
        <v>1</v>
      </c>
      <c r="I32" s="66">
        <v>95.17</v>
      </c>
      <c r="J32" s="71"/>
      <c r="K32" s="71"/>
      <c r="L32" s="66"/>
      <c r="M32" s="66"/>
      <c r="N32" s="71"/>
      <c r="O32" s="71"/>
      <c r="P32" s="66">
        <v>2</v>
      </c>
      <c r="Q32" s="66">
        <v>912.28</v>
      </c>
      <c r="R32" s="71"/>
      <c r="S32" s="71"/>
      <c r="T32" s="66"/>
      <c r="U32" s="66"/>
      <c r="V32" s="71"/>
      <c r="W32" s="71"/>
      <c r="X32" s="66">
        <v>3</v>
      </c>
      <c r="Y32" s="66">
        <v>1914.46</v>
      </c>
      <c r="Z32" s="55">
        <f t="shared" ref="Z32:AA35" si="6">SUM(B32+D32+F32+H32+J32+L32+N32+P32+R32+T32+V32+X32)</f>
        <v>6</v>
      </c>
      <c r="AA32" s="74">
        <f t="shared" si="6"/>
        <v>2921.91</v>
      </c>
    </row>
    <row r="33" spans="1:31" s="76" customFormat="1" x14ac:dyDescent="0.2">
      <c r="A33" s="70" t="s">
        <v>70</v>
      </c>
      <c r="B33" s="71"/>
      <c r="C33" s="71"/>
      <c r="D33" s="66">
        <v>4</v>
      </c>
      <c r="E33" s="66">
        <v>722.92</v>
      </c>
      <c r="F33" s="71">
        <v>4</v>
      </c>
      <c r="G33" s="71">
        <v>1965.2</v>
      </c>
      <c r="H33" s="66">
        <v>1</v>
      </c>
      <c r="I33" s="66">
        <v>17.09</v>
      </c>
      <c r="J33" s="71">
        <v>2</v>
      </c>
      <c r="K33" s="71">
        <v>484.02</v>
      </c>
      <c r="L33" s="66">
        <v>1</v>
      </c>
      <c r="M33" s="66">
        <v>125.4</v>
      </c>
      <c r="N33" s="71">
        <v>6</v>
      </c>
      <c r="O33" s="71">
        <v>2801.33</v>
      </c>
      <c r="P33" s="66">
        <v>1</v>
      </c>
      <c r="Q33" s="66">
        <v>-353.76</v>
      </c>
      <c r="R33" s="71">
        <v>1</v>
      </c>
      <c r="S33" s="71">
        <v>5.2</v>
      </c>
      <c r="T33" s="66">
        <v>9</v>
      </c>
      <c r="U33" s="66">
        <v>2117.85</v>
      </c>
      <c r="V33" s="71">
        <v>8</v>
      </c>
      <c r="W33" s="71">
        <v>2379.98</v>
      </c>
      <c r="X33" s="66">
        <v>4</v>
      </c>
      <c r="Y33" s="66">
        <v>361.88</v>
      </c>
      <c r="Z33" s="55">
        <f t="shared" si="6"/>
        <v>41</v>
      </c>
      <c r="AA33" s="74">
        <f t="shared" si="6"/>
        <v>10627.109999999999</v>
      </c>
    </row>
    <row r="34" spans="1:31" s="76" customFormat="1" x14ac:dyDescent="0.2">
      <c r="A34" s="70" t="s">
        <v>61</v>
      </c>
      <c r="B34" s="71">
        <v>4</v>
      </c>
      <c r="C34" s="71">
        <v>168.26</v>
      </c>
      <c r="D34" s="66">
        <v>8</v>
      </c>
      <c r="E34" s="66">
        <v>1199.8399999999999</v>
      </c>
      <c r="F34" s="71">
        <v>4</v>
      </c>
      <c r="G34" s="71">
        <v>303.88</v>
      </c>
      <c r="H34" s="66"/>
      <c r="I34" s="66"/>
      <c r="J34" s="71"/>
      <c r="K34" s="71"/>
      <c r="L34" s="66"/>
      <c r="M34" s="66"/>
      <c r="N34" s="71"/>
      <c r="O34" s="71"/>
      <c r="P34" s="66"/>
      <c r="Q34" s="66"/>
      <c r="R34" s="71"/>
      <c r="S34" s="71"/>
      <c r="T34" s="66"/>
      <c r="U34" s="66"/>
      <c r="V34" s="71"/>
      <c r="W34" s="71"/>
      <c r="X34" s="66"/>
      <c r="Y34" s="66"/>
      <c r="Z34" s="55">
        <f t="shared" si="6"/>
        <v>16</v>
      </c>
      <c r="AA34" s="74">
        <f t="shared" si="6"/>
        <v>1671.98</v>
      </c>
    </row>
    <row r="35" spans="1:31"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31" s="9" customFormat="1" ht="12.75" customHeight="1" x14ac:dyDescent="0.2">
      <c r="A36" s="12" t="s">
        <v>65</v>
      </c>
      <c r="B36" s="90">
        <f t="shared" ref="B36:AA36" si="7">SUM(B32:B35)</f>
        <v>4</v>
      </c>
      <c r="C36" s="67">
        <f t="shared" si="7"/>
        <v>168.26</v>
      </c>
      <c r="D36" s="91">
        <f t="shared" si="7"/>
        <v>12</v>
      </c>
      <c r="E36" s="68">
        <f t="shared" si="7"/>
        <v>1922.7599999999998</v>
      </c>
      <c r="F36" s="90">
        <f t="shared" si="7"/>
        <v>8</v>
      </c>
      <c r="G36" s="67">
        <f t="shared" si="7"/>
        <v>2269.08</v>
      </c>
      <c r="H36" s="91">
        <f t="shared" si="7"/>
        <v>2</v>
      </c>
      <c r="I36" s="68">
        <f t="shared" si="7"/>
        <v>112.26</v>
      </c>
      <c r="J36" s="90">
        <f t="shared" si="7"/>
        <v>2</v>
      </c>
      <c r="K36" s="67">
        <f t="shared" si="7"/>
        <v>484.02</v>
      </c>
      <c r="L36" s="91">
        <f t="shared" si="7"/>
        <v>1</v>
      </c>
      <c r="M36" s="68">
        <f t="shared" si="7"/>
        <v>125.4</v>
      </c>
      <c r="N36" s="90">
        <f t="shared" si="7"/>
        <v>6</v>
      </c>
      <c r="O36" s="67">
        <f t="shared" si="7"/>
        <v>2801.33</v>
      </c>
      <c r="P36" s="91">
        <f t="shared" si="7"/>
        <v>3</v>
      </c>
      <c r="Q36" s="68">
        <f t="shared" si="7"/>
        <v>558.52</v>
      </c>
      <c r="R36" s="90">
        <f t="shared" si="7"/>
        <v>1</v>
      </c>
      <c r="S36" s="67">
        <f t="shared" si="7"/>
        <v>5.2</v>
      </c>
      <c r="T36" s="91">
        <f t="shared" si="7"/>
        <v>9</v>
      </c>
      <c r="U36" s="68">
        <f t="shared" si="7"/>
        <v>2117.85</v>
      </c>
      <c r="V36" s="90">
        <f t="shared" si="7"/>
        <v>8</v>
      </c>
      <c r="W36" s="67">
        <f t="shared" si="7"/>
        <v>2379.98</v>
      </c>
      <c r="X36" s="91">
        <f t="shared" si="7"/>
        <v>7</v>
      </c>
      <c r="Y36" s="68">
        <f t="shared" si="7"/>
        <v>2276.34</v>
      </c>
      <c r="Z36" s="94">
        <f t="shared" si="7"/>
        <v>63</v>
      </c>
      <c r="AA36" s="69">
        <f t="shared" si="7"/>
        <v>15220.999999999998</v>
      </c>
      <c r="AB36" s="62"/>
      <c r="AC36" s="62"/>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c r="AB37" s="62"/>
      <c r="AC37" s="62"/>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c r="AB38" s="62"/>
      <c r="AC38" s="62"/>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62"/>
    </row>
    <row r="40" spans="1:31" s="99" customFormat="1" ht="25.5" x14ac:dyDescent="0.2">
      <c r="A40" s="96" t="s">
        <v>72</v>
      </c>
      <c r="B40" s="97"/>
      <c r="C40" s="98">
        <f>C29-C5-C36</f>
        <v>3245.37</v>
      </c>
      <c r="D40" s="97"/>
      <c r="E40" s="98">
        <f>E29-E5-E36</f>
        <v>2865.0000000000005</v>
      </c>
      <c r="F40" s="98"/>
      <c r="G40" s="98">
        <f>G29-G5-G36</f>
        <v>4069.3600000000006</v>
      </c>
      <c r="H40" s="97"/>
      <c r="I40" s="98">
        <f>I29-I5-I36</f>
        <v>6116.5300000000007</v>
      </c>
      <c r="J40" s="97"/>
      <c r="K40" s="98">
        <f>K29-K5-K36</f>
        <v>2395.56</v>
      </c>
      <c r="L40" s="97"/>
      <c r="M40" s="98">
        <f>M29-M5-M36</f>
        <v>1788.6599999999999</v>
      </c>
      <c r="N40" s="98"/>
      <c r="O40" s="98">
        <f>O29-O5-O36</f>
        <v>-658.62999999999965</v>
      </c>
      <c r="P40" s="97"/>
      <c r="Q40" s="98">
        <f>Q29-Q5-Q36</f>
        <v>2676.1400000000003</v>
      </c>
      <c r="R40" s="97"/>
      <c r="S40" s="98">
        <f>S29-S5-S36</f>
        <v>3754.26</v>
      </c>
      <c r="T40" s="97"/>
      <c r="U40" s="98">
        <f>U29-U5-U36</f>
        <v>4739.08</v>
      </c>
      <c r="V40" s="97"/>
      <c r="W40" s="98">
        <f>W29-W5-W36</f>
        <v>1211.8199999999993</v>
      </c>
      <c r="X40" s="97"/>
      <c r="Y40" s="98">
        <f>Y29-Y5-Y36</f>
        <v>7310.869999999999</v>
      </c>
      <c r="Z40" s="97"/>
      <c r="AA40" s="98">
        <f>AA29-AA5-AA36</f>
        <v>39514.019999999997</v>
      </c>
      <c r="AB40" s="62"/>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9" orientation="landscape" r:id="rId1"/>
  <headerFooter alignWithMargins="0">
    <oddFooter>&amp;L&amp;8&amp;Z&amp;F&amp;R&amp;8Prepared by Danielle Meier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E41"/>
  <sheetViews>
    <sheetView workbookViewId="0">
      <pane xSplit="1" topLeftCell="N1" activePane="topRight" state="frozen"/>
      <selection pane="topRight"/>
    </sheetView>
  </sheetViews>
  <sheetFormatPr defaultRowHeight="12.75" x14ac:dyDescent="0.2"/>
  <cols>
    <col min="1" max="1" width="50.7109375" customWidth="1"/>
    <col min="2" max="2" width="9.7109375" style="89" customWidth="1"/>
    <col min="3" max="3" width="14.5703125" style="1" customWidth="1"/>
    <col min="4" max="4" width="9.7109375" style="89" customWidth="1"/>
    <col min="5" max="5" width="14.5703125" style="1" customWidth="1"/>
    <col min="6" max="6" width="9.7109375" style="89" customWidth="1"/>
    <col min="7" max="7" width="14.5703125" style="1" customWidth="1"/>
    <col min="8" max="8" width="9.7109375" style="89" customWidth="1"/>
    <col min="9" max="9" width="14.5703125" style="1" customWidth="1"/>
    <col min="10" max="10" width="9.7109375" style="89" customWidth="1"/>
    <col min="11" max="11" width="14.5703125" style="1" customWidth="1"/>
    <col min="12" max="12" width="9.7109375" style="89" customWidth="1"/>
    <col min="13" max="13" width="14.5703125" style="1" customWidth="1"/>
    <col min="14" max="14" width="9.7109375" style="89" customWidth="1"/>
    <col min="15" max="15" width="14.5703125" style="1" customWidth="1"/>
    <col min="16" max="16" width="9.7109375" style="89" customWidth="1"/>
    <col min="17" max="17" width="14.5703125" style="1" customWidth="1"/>
    <col min="18" max="18" width="9.7109375" style="89" customWidth="1"/>
    <col min="19" max="19" width="14.5703125" style="1" customWidth="1"/>
    <col min="20" max="20" width="9.7109375" style="89" customWidth="1"/>
    <col min="21" max="21" width="14.5703125" style="1" customWidth="1"/>
    <col min="22" max="22" width="9.7109375" style="89" customWidth="1"/>
    <col min="23" max="23" width="14.5703125" style="1" customWidth="1"/>
    <col min="24" max="24" width="9.7109375" style="89" customWidth="1"/>
    <col min="25" max="25" width="14.5703125" style="1" customWidth="1"/>
    <col min="26" max="26" width="9.7109375" style="36" customWidth="1"/>
    <col min="27" max="27" width="14.5703125" style="2" customWidth="1"/>
    <col min="28" max="194" width="8.85546875" customWidth="1"/>
  </cols>
  <sheetData>
    <row r="1" spans="1:29" ht="16.5" customHeight="1" x14ac:dyDescent="0.2">
      <c r="A1" s="7" t="s">
        <v>88</v>
      </c>
      <c r="B1" s="775" t="s">
        <v>0</v>
      </c>
      <c r="C1" s="775"/>
      <c r="D1" s="776" t="s">
        <v>1</v>
      </c>
      <c r="E1" s="776"/>
      <c r="F1" s="775" t="s">
        <v>2</v>
      </c>
      <c r="G1" s="775"/>
      <c r="H1" s="776" t="s">
        <v>3</v>
      </c>
      <c r="I1" s="776"/>
      <c r="J1" s="775" t="s">
        <v>4</v>
      </c>
      <c r="K1" s="775"/>
      <c r="L1" s="776" t="s">
        <v>5</v>
      </c>
      <c r="M1" s="776"/>
      <c r="N1" s="775" t="s">
        <v>6</v>
      </c>
      <c r="O1" s="775"/>
      <c r="P1" s="776" t="s">
        <v>7</v>
      </c>
      <c r="Q1" s="776"/>
      <c r="R1" s="775" t="s">
        <v>8</v>
      </c>
      <c r="S1" s="775"/>
      <c r="T1" s="776" t="s">
        <v>9</v>
      </c>
      <c r="U1" s="776"/>
      <c r="V1" s="775" t="s">
        <v>10</v>
      </c>
      <c r="W1" s="775"/>
      <c r="X1" s="776" t="s">
        <v>11</v>
      </c>
      <c r="Y1" s="776"/>
      <c r="Z1" s="777" t="s">
        <v>12</v>
      </c>
      <c r="AA1" s="777"/>
    </row>
    <row r="2" spans="1:29" ht="12.75" customHeight="1" x14ac:dyDescent="0.2">
      <c r="A2" s="7" t="s">
        <v>73</v>
      </c>
      <c r="B2" s="52" t="s">
        <v>13</v>
      </c>
      <c r="C2" s="101" t="s">
        <v>14</v>
      </c>
      <c r="D2" s="58" t="s">
        <v>13</v>
      </c>
      <c r="E2" s="102" t="s">
        <v>14</v>
      </c>
      <c r="F2" s="52" t="s">
        <v>13</v>
      </c>
      <c r="G2" s="101" t="s">
        <v>14</v>
      </c>
      <c r="H2" s="58" t="s">
        <v>13</v>
      </c>
      <c r="I2" s="102" t="s">
        <v>14</v>
      </c>
      <c r="J2" s="52" t="s">
        <v>13</v>
      </c>
      <c r="K2" s="101" t="s">
        <v>14</v>
      </c>
      <c r="L2" s="58" t="s">
        <v>13</v>
      </c>
      <c r="M2" s="102" t="s">
        <v>14</v>
      </c>
      <c r="N2" s="52" t="s">
        <v>13</v>
      </c>
      <c r="O2" s="101" t="s">
        <v>14</v>
      </c>
      <c r="P2" s="58" t="s">
        <v>13</v>
      </c>
      <c r="Q2" s="102" t="s">
        <v>14</v>
      </c>
      <c r="R2" s="52" t="s">
        <v>13</v>
      </c>
      <c r="S2" s="101" t="s">
        <v>14</v>
      </c>
      <c r="T2" s="58" t="s">
        <v>13</v>
      </c>
      <c r="U2" s="102" t="s">
        <v>14</v>
      </c>
      <c r="V2" s="52" t="s">
        <v>13</v>
      </c>
      <c r="W2" s="101" t="s">
        <v>14</v>
      </c>
      <c r="X2" s="58" t="s">
        <v>13</v>
      </c>
      <c r="Y2" s="102" t="s">
        <v>14</v>
      </c>
      <c r="Z2" s="103" t="s">
        <v>13</v>
      </c>
      <c r="AA2" s="30" t="s">
        <v>14</v>
      </c>
    </row>
    <row r="3" spans="1:29" ht="12.75" customHeight="1" x14ac:dyDescent="0.2">
      <c r="A3" s="32" t="s">
        <v>40</v>
      </c>
      <c r="B3" s="28">
        <v>28</v>
      </c>
      <c r="C3" s="24">
        <v>122.5</v>
      </c>
      <c r="D3" s="37">
        <v>62</v>
      </c>
      <c r="E3" s="2">
        <v>264.5</v>
      </c>
      <c r="F3" s="28">
        <v>37</v>
      </c>
      <c r="G3" s="24">
        <v>164</v>
      </c>
      <c r="H3" s="37">
        <v>52</v>
      </c>
      <c r="I3" s="2">
        <v>231.5</v>
      </c>
      <c r="J3" s="28">
        <v>38</v>
      </c>
      <c r="K3" s="24">
        <v>203</v>
      </c>
      <c r="L3" s="37">
        <v>19</v>
      </c>
      <c r="M3" s="2">
        <v>75.5</v>
      </c>
      <c r="N3" s="28">
        <v>51</v>
      </c>
      <c r="O3" s="24">
        <v>190</v>
      </c>
      <c r="P3" s="37">
        <v>27</v>
      </c>
      <c r="Q3" s="2">
        <v>116.5</v>
      </c>
      <c r="R3" s="28">
        <v>38</v>
      </c>
      <c r="S3" s="24">
        <v>165</v>
      </c>
      <c r="T3" s="37">
        <v>56</v>
      </c>
      <c r="U3" s="2">
        <v>291</v>
      </c>
      <c r="V3" s="28">
        <v>55</v>
      </c>
      <c r="W3" s="24">
        <v>264</v>
      </c>
      <c r="X3" s="37">
        <v>25</v>
      </c>
      <c r="Y3" s="2">
        <v>160.5</v>
      </c>
      <c r="Z3" s="61">
        <f>B3+D3+F3+H3+J3+L3+N3+P3+R3+T3+V3+X3</f>
        <v>488</v>
      </c>
      <c r="AA3" s="15">
        <f>C3+E3+G3+I3+K3+M3+O3+Q3+S3+U3+W3+Y3</f>
        <v>2248</v>
      </c>
      <c r="AC3" s="31"/>
    </row>
    <row r="4" spans="1:29" ht="12.75" customHeight="1" x14ac:dyDescent="0.2">
      <c r="A4" s="20" t="s">
        <v>41</v>
      </c>
      <c r="B4" s="29"/>
      <c r="C4" s="39">
        <v>41.5</v>
      </c>
      <c r="D4" s="36"/>
      <c r="E4" s="41">
        <v>91.5</v>
      </c>
      <c r="F4" s="29"/>
      <c r="G4" s="39">
        <v>55</v>
      </c>
      <c r="H4" s="36"/>
      <c r="I4" s="41">
        <v>77.5</v>
      </c>
      <c r="J4" s="29"/>
      <c r="K4" s="39">
        <v>56</v>
      </c>
      <c r="L4" s="36"/>
      <c r="M4" s="41">
        <v>27.5</v>
      </c>
      <c r="N4" s="29"/>
      <c r="O4" s="39">
        <v>126</v>
      </c>
      <c r="P4" s="36"/>
      <c r="Q4" s="41">
        <v>67.5</v>
      </c>
      <c r="R4" s="29"/>
      <c r="S4" s="39">
        <v>95</v>
      </c>
      <c r="T4" s="36"/>
      <c r="U4" s="41">
        <v>139</v>
      </c>
      <c r="V4" s="29"/>
      <c r="W4" s="39">
        <v>134</v>
      </c>
      <c r="X4" s="36"/>
      <c r="Y4" s="41">
        <v>60.5</v>
      </c>
      <c r="Z4" s="60"/>
      <c r="AA4" s="16">
        <f>C4+E4+G4+I4+K4+M4+O4+Q4+S4+U4+W4+Y4</f>
        <v>971</v>
      </c>
    </row>
    <row r="5" spans="1:29" ht="12.75" customHeight="1" x14ac:dyDescent="0.2">
      <c r="A5" s="12" t="s">
        <v>15</v>
      </c>
      <c r="B5" s="28"/>
      <c r="C5" s="46">
        <f>SUM(C3:C4)</f>
        <v>164</v>
      </c>
      <c r="D5" s="37"/>
      <c r="E5" s="19">
        <f>SUM(E3:E4)</f>
        <v>356</v>
      </c>
      <c r="F5" s="28"/>
      <c r="G5" s="46">
        <f>SUM(G3:G4)</f>
        <v>219</v>
      </c>
      <c r="H5" s="37"/>
      <c r="I5" s="19">
        <f>SUM(I3:I4)</f>
        <v>309</v>
      </c>
      <c r="J5" s="28"/>
      <c r="K5" s="46">
        <f>SUM(K3:K4)</f>
        <v>259</v>
      </c>
      <c r="L5" s="37"/>
      <c r="M5" s="19">
        <f>SUM(M3:M4)</f>
        <v>103</v>
      </c>
      <c r="N5" s="28"/>
      <c r="O5" s="46">
        <f>SUM(O3:O4)</f>
        <v>316</v>
      </c>
      <c r="P5" s="37"/>
      <c r="Q5" s="19">
        <f>SUM(Q3:Q4)</f>
        <v>184</v>
      </c>
      <c r="R5" s="28"/>
      <c r="S5" s="46">
        <f>SUM(S3:S4)</f>
        <v>260</v>
      </c>
      <c r="T5" s="37"/>
      <c r="U5" s="19">
        <f>SUM(U3:U4)</f>
        <v>430</v>
      </c>
      <c r="V5" s="28"/>
      <c r="W5" s="46">
        <f>SUM(W3:W4)</f>
        <v>398</v>
      </c>
      <c r="X5" s="37"/>
      <c r="Y5" s="19">
        <f>SUM(Y3:Y4)</f>
        <v>221</v>
      </c>
      <c r="Z5" s="61"/>
      <c r="AA5" s="18">
        <f>SUM(AA3:AA4)</f>
        <v>3219</v>
      </c>
    </row>
    <row r="6" spans="1:29" ht="12.75" customHeight="1" x14ac:dyDescent="0.2">
      <c r="A6" s="20"/>
      <c r="B6" s="28"/>
      <c r="C6" s="46"/>
      <c r="D6" s="37"/>
      <c r="E6" s="19"/>
      <c r="F6" s="28"/>
      <c r="G6" s="46"/>
      <c r="H6" s="37"/>
      <c r="I6" s="19"/>
      <c r="J6" s="28"/>
      <c r="K6" s="46"/>
      <c r="L6" s="37"/>
      <c r="M6" s="19"/>
      <c r="N6" s="28"/>
      <c r="O6" s="46"/>
      <c r="P6" s="37"/>
      <c r="Q6" s="19"/>
      <c r="R6" s="28"/>
      <c r="S6" s="46"/>
      <c r="T6" s="37"/>
      <c r="U6" s="19"/>
      <c r="V6" s="28"/>
      <c r="W6" s="46"/>
      <c r="X6" s="37"/>
      <c r="Y6" s="19"/>
      <c r="Z6" s="61"/>
      <c r="AA6" s="18"/>
    </row>
    <row r="7" spans="1:29" s="11" customFormat="1" ht="12.75" customHeight="1" x14ac:dyDescent="0.2">
      <c r="A7" s="20" t="s">
        <v>75</v>
      </c>
      <c r="B7" s="28"/>
      <c r="C7" s="116">
        <v>11126.7</v>
      </c>
      <c r="D7" s="37"/>
      <c r="E7" s="117">
        <v>23082.73</v>
      </c>
      <c r="F7" s="28"/>
      <c r="G7" s="116">
        <v>12230.4</v>
      </c>
      <c r="H7" s="37"/>
      <c r="I7" s="117">
        <v>18810.82</v>
      </c>
      <c r="J7" s="28"/>
      <c r="K7" s="116">
        <v>14517.44</v>
      </c>
      <c r="L7" s="37"/>
      <c r="M7" s="117">
        <v>7704.09</v>
      </c>
      <c r="N7" s="28"/>
      <c r="O7" s="116">
        <v>18274.12</v>
      </c>
      <c r="P7" s="37"/>
      <c r="Q7" s="117">
        <v>10968.74</v>
      </c>
      <c r="R7" s="28"/>
      <c r="S7" s="116">
        <v>12290.36</v>
      </c>
      <c r="T7" s="37"/>
      <c r="U7" s="117">
        <v>24024.42</v>
      </c>
      <c r="V7" s="28"/>
      <c r="W7" s="116">
        <v>21312.87</v>
      </c>
      <c r="X7" s="37"/>
      <c r="Y7" s="117">
        <v>12162.16</v>
      </c>
      <c r="Z7" s="92"/>
      <c r="AA7" s="119">
        <f>C7+E7+G7+I7+K7+M7+O7+Q7+S7+U7+W7+Y7</f>
        <v>186504.85</v>
      </c>
      <c r="AC7" s="120"/>
    </row>
    <row r="8" spans="1:29" ht="12.75" customHeight="1" x14ac:dyDescent="0.2">
      <c r="A8" s="12"/>
      <c r="B8" s="29"/>
      <c r="C8" s="40"/>
      <c r="D8" s="36"/>
      <c r="E8" s="42"/>
      <c r="F8" s="29"/>
      <c r="G8" s="40"/>
      <c r="H8" s="36"/>
      <c r="I8" s="42"/>
      <c r="J8" s="29"/>
      <c r="K8" s="40"/>
      <c r="L8" s="36"/>
      <c r="M8" s="42"/>
      <c r="N8" s="29"/>
      <c r="O8" s="40"/>
      <c r="P8" s="36"/>
      <c r="Q8" s="42"/>
      <c r="R8" s="29"/>
      <c r="S8" s="40"/>
      <c r="T8" s="36"/>
      <c r="U8" s="42"/>
      <c r="V8" s="29"/>
      <c r="W8" s="40"/>
      <c r="X8" s="36"/>
      <c r="Y8" s="42"/>
      <c r="Z8" s="92"/>
      <c r="AA8" s="18"/>
      <c r="AC8" s="22"/>
    </row>
    <row r="9" spans="1:29" ht="12.75" customHeight="1" x14ac:dyDescent="0.2">
      <c r="A9" s="12" t="s">
        <v>24</v>
      </c>
      <c r="B9" s="29"/>
      <c r="C9" s="24"/>
      <c r="D9" s="36"/>
      <c r="E9" s="2"/>
      <c r="F9" s="29"/>
      <c r="G9" s="24"/>
      <c r="H9" s="36"/>
      <c r="I9" s="2"/>
      <c r="J9" s="29"/>
      <c r="K9" s="24"/>
      <c r="L9" s="36"/>
      <c r="M9" s="2"/>
      <c r="N9" s="29"/>
      <c r="O9" s="24"/>
      <c r="P9" s="36"/>
      <c r="Q9" s="2"/>
      <c r="R9" s="29"/>
      <c r="S9" s="24"/>
      <c r="T9" s="36"/>
      <c r="U9" s="2"/>
      <c r="V9" s="29"/>
      <c r="W9" s="24"/>
      <c r="X9" s="36"/>
      <c r="Y9" s="2"/>
      <c r="Z9" s="60"/>
      <c r="AA9" s="14"/>
    </row>
    <row r="10" spans="1:29" ht="12.75" customHeight="1" x14ac:dyDescent="0.2">
      <c r="A10" s="11" t="s">
        <v>26</v>
      </c>
      <c r="B10" s="29">
        <v>19</v>
      </c>
      <c r="C10" s="24">
        <v>643.74</v>
      </c>
      <c r="D10" s="36">
        <v>47</v>
      </c>
      <c r="E10" s="2">
        <v>1363.83</v>
      </c>
      <c r="F10" s="29">
        <v>21</v>
      </c>
      <c r="G10" s="24">
        <v>661.09</v>
      </c>
      <c r="H10" s="36">
        <v>37</v>
      </c>
      <c r="I10" s="2">
        <v>1136.67</v>
      </c>
      <c r="J10" s="29">
        <v>31</v>
      </c>
      <c r="K10" s="24">
        <v>958.79</v>
      </c>
      <c r="L10" s="36">
        <v>11</v>
      </c>
      <c r="M10" s="2">
        <v>406.59</v>
      </c>
      <c r="N10" s="29">
        <v>40</v>
      </c>
      <c r="O10" s="24">
        <v>872.33</v>
      </c>
      <c r="P10" s="36">
        <v>23</v>
      </c>
      <c r="Q10" s="2">
        <v>574.17999999999995</v>
      </c>
      <c r="R10" s="29">
        <v>29</v>
      </c>
      <c r="S10" s="24">
        <v>745.8</v>
      </c>
      <c r="T10" s="36">
        <v>40</v>
      </c>
      <c r="U10" s="2">
        <v>1309.99</v>
      </c>
      <c r="V10" s="29">
        <v>37</v>
      </c>
      <c r="W10" s="24">
        <v>1155.8900000000001</v>
      </c>
      <c r="X10" s="36">
        <v>16</v>
      </c>
      <c r="Y10" s="2">
        <v>658.11</v>
      </c>
      <c r="Z10" s="61">
        <f t="shared" ref="Z10:AA13" si="0">B10+D10+F10+H10+J10+L10+N10+P10+R10+T10+V10+X10</f>
        <v>351</v>
      </c>
      <c r="AA10" s="15">
        <f t="shared" si="0"/>
        <v>10487.01</v>
      </c>
    </row>
    <row r="11" spans="1:29" ht="12.75" customHeight="1" x14ac:dyDescent="0.2">
      <c r="A11" s="11" t="s">
        <v>102</v>
      </c>
      <c r="B11" s="29"/>
      <c r="C11" s="24"/>
      <c r="D11" s="36"/>
      <c r="E11" s="2"/>
      <c r="F11" s="29"/>
      <c r="G11" s="24"/>
      <c r="H11" s="36"/>
      <c r="I11" s="2"/>
      <c r="J11" s="29"/>
      <c r="K11" s="24"/>
      <c r="L11" s="36"/>
      <c r="M11" s="2"/>
      <c r="N11" s="29"/>
      <c r="O11" s="24"/>
      <c r="P11" s="36"/>
      <c r="Q11" s="2"/>
      <c r="R11" s="29"/>
      <c r="S11" s="24"/>
      <c r="T11" s="36">
        <v>1</v>
      </c>
      <c r="U11" s="2">
        <v>41</v>
      </c>
      <c r="V11" s="29">
        <v>3</v>
      </c>
      <c r="W11" s="24">
        <v>224.18</v>
      </c>
      <c r="X11" s="36">
        <v>2</v>
      </c>
      <c r="Y11" s="2">
        <v>54.73</v>
      </c>
      <c r="Z11" s="61">
        <f t="shared" si="0"/>
        <v>6</v>
      </c>
      <c r="AA11" s="15">
        <f t="shared" si="0"/>
        <v>319.91000000000003</v>
      </c>
    </row>
    <row r="12" spans="1:29" ht="12.75" customHeight="1" x14ac:dyDescent="0.2">
      <c r="A12" s="20" t="s">
        <v>95</v>
      </c>
      <c r="B12" s="29"/>
      <c r="C12" s="24"/>
      <c r="D12" s="36">
        <v>2</v>
      </c>
      <c r="E12" s="2">
        <v>318</v>
      </c>
      <c r="F12" s="29">
        <v>1</v>
      </c>
      <c r="G12" s="24">
        <v>139</v>
      </c>
      <c r="H12" s="36"/>
      <c r="I12" s="2"/>
      <c r="J12" s="29"/>
      <c r="K12" s="24"/>
      <c r="L12" s="36"/>
      <c r="M12" s="2"/>
      <c r="N12" s="29">
        <v>1</v>
      </c>
      <c r="O12" s="24">
        <v>101</v>
      </c>
      <c r="P12" s="36"/>
      <c r="Q12" s="2"/>
      <c r="R12" s="29"/>
      <c r="S12" s="24"/>
      <c r="T12" s="36"/>
      <c r="U12" s="2"/>
      <c r="V12" s="29"/>
      <c r="W12" s="24"/>
      <c r="X12" s="36"/>
      <c r="Y12" s="2"/>
      <c r="Z12" s="61">
        <f>B12+D12+F12+H12+J12+L12+N12+P12+R12+T12+V12+X12</f>
        <v>4</v>
      </c>
      <c r="AA12" s="15">
        <f t="shared" si="0"/>
        <v>558</v>
      </c>
    </row>
    <row r="13" spans="1:29" s="10" customFormat="1" ht="12.75" customHeight="1" x14ac:dyDescent="0.2">
      <c r="A13" s="20" t="s">
        <v>96</v>
      </c>
      <c r="B13" s="39"/>
      <c r="C13" s="25"/>
      <c r="D13" s="41"/>
      <c r="E13" s="4"/>
      <c r="F13" s="39"/>
      <c r="G13" s="25"/>
      <c r="H13" s="41"/>
      <c r="I13" s="4"/>
      <c r="J13" s="39"/>
      <c r="K13" s="25"/>
      <c r="L13" s="41"/>
      <c r="M13" s="4"/>
      <c r="N13" s="39"/>
      <c r="O13" s="25"/>
      <c r="P13" s="41"/>
      <c r="Q13" s="4"/>
      <c r="R13" s="39"/>
      <c r="S13" s="25"/>
      <c r="T13" s="41"/>
      <c r="U13" s="4"/>
      <c r="V13" s="39"/>
      <c r="W13" s="25"/>
      <c r="X13" s="41"/>
      <c r="Y13" s="4"/>
      <c r="Z13" s="61">
        <f t="shared" si="0"/>
        <v>0</v>
      </c>
      <c r="AA13" s="15">
        <f t="shared" si="0"/>
        <v>0</v>
      </c>
    </row>
    <row r="14" spans="1:29" ht="12.75" customHeight="1" x14ac:dyDescent="0.2">
      <c r="A14" s="33" t="s">
        <v>20</v>
      </c>
      <c r="B14" s="28">
        <f t="shared" ref="B14:AA14" si="1">SUM(B10:B13)</f>
        <v>19</v>
      </c>
      <c r="C14" s="46">
        <f t="shared" si="1"/>
        <v>643.74</v>
      </c>
      <c r="D14" s="37">
        <f t="shared" si="1"/>
        <v>49</v>
      </c>
      <c r="E14" s="19">
        <f t="shared" si="1"/>
        <v>1681.83</v>
      </c>
      <c r="F14" s="28">
        <f t="shared" si="1"/>
        <v>22</v>
      </c>
      <c r="G14" s="46">
        <f t="shared" si="1"/>
        <v>800.09</v>
      </c>
      <c r="H14" s="37">
        <f t="shared" si="1"/>
        <v>37</v>
      </c>
      <c r="I14" s="19">
        <f t="shared" si="1"/>
        <v>1136.67</v>
      </c>
      <c r="J14" s="28">
        <f t="shared" si="1"/>
        <v>31</v>
      </c>
      <c r="K14" s="46">
        <f t="shared" si="1"/>
        <v>958.79</v>
      </c>
      <c r="L14" s="37">
        <f t="shared" si="1"/>
        <v>11</v>
      </c>
      <c r="M14" s="19">
        <f t="shared" si="1"/>
        <v>406.59</v>
      </c>
      <c r="N14" s="28">
        <f t="shared" si="1"/>
        <v>41</v>
      </c>
      <c r="O14" s="46">
        <f t="shared" si="1"/>
        <v>973.33</v>
      </c>
      <c r="P14" s="37">
        <f t="shared" si="1"/>
        <v>23</v>
      </c>
      <c r="Q14" s="19">
        <f t="shared" si="1"/>
        <v>574.17999999999995</v>
      </c>
      <c r="R14" s="28">
        <f t="shared" si="1"/>
        <v>29</v>
      </c>
      <c r="S14" s="46">
        <f t="shared" si="1"/>
        <v>745.8</v>
      </c>
      <c r="T14" s="37">
        <f t="shared" si="1"/>
        <v>41</v>
      </c>
      <c r="U14" s="19">
        <f t="shared" si="1"/>
        <v>1350.99</v>
      </c>
      <c r="V14" s="28">
        <f t="shared" si="1"/>
        <v>40</v>
      </c>
      <c r="W14" s="46">
        <f t="shared" si="1"/>
        <v>1380.0700000000002</v>
      </c>
      <c r="X14" s="37">
        <f t="shared" si="1"/>
        <v>18</v>
      </c>
      <c r="Y14" s="19">
        <f t="shared" si="1"/>
        <v>712.84</v>
      </c>
      <c r="Z14" s="93">
        <f t="shared" si="1"/>
        <v>361</v>
      </c>
      <c r="AA14" s="35">
        <f t="shared" si="1"/>
        <v>11364.92</v>
      </c>
    </row>
    <row r="15" spans="1:29" s="10" customFormat="1" ht="12.75" customHeight="1" x14ac:dyDescent="0.2">
      <c r="B15" s="28"/>
      <c r="C15" s="26"/>
      <c r="D15" s="37"/>
      <c r="E15" s="3"/>
      <c r="F15" s="28"/>
      <c r="G15" s="26"/>
      <c r="H15" s="37"/>
      <c r="I15" s="3"/>
      <c r="J15" s="28"/>
      <c r="K15" s="26"/>
      <c r="L15" s="37"/>
      <c r="M15" s="3"/>
      <c r="N15" s="28"/>
      <c r="O15" s="26"/>
      <c r="P15" s="37"/>
      <c r="Q15" s="3"/>
      <c r="R15" s="28"/>
      <c r="S15" s="26"/>
      <c r="T15" s="37"/>
      <c r="U15" s="3"/>
      <c r="V15" s="28"/>
      <c r="W15" s="26"/>
      <c r="X15" s="37"/>
      <c r="Y15" s="3"/>
      <c r="Z15" s="61"/>
      <c r="AA15" s="15"/>
    </row>
    <row r="16" spans="1:29" ht="12.75" customHeight="1" x14ac:dyDescent="0.2">
      <c r="A16" s="12" t="s">
        <v>25</v>
      </c>
      <c r="B16" s="29"/>
      <c r="C16" s="24"/>
      <c r="D16" s="36"/>
      <c r="E16" s="2"/>
      <c r="F16" s="29"/>
      <c r="G16" s="24"/>
      <c r="H16" s="36"/>
      <c r="I16" s="2"/>
      <c r="J16" s="29"/>
      <c r="K16" s="24"/>
      <c r="L16" s="36"/>
      <c r="M16" s="2"/>
      <c r="N16" s="29"/>
      <c r="O16" s="24"/>
      <c r="P16" s="36"/>
      <c r="Q16" s="2"/>
      <c r="R16" s="29"/>
      <c r="S16" s="24"/>
      <c r="T16" s="36"/>
      <c r="U16" s="2"/>
      <c r="V16" s="29"/>
      <c r="W16" s="24"/>
      <c r="X16" s="36"/>
      <c r="Y16" s="2"/>
      <c r="Z16" s="60"/>
      <c r="AA16" s="14"/>
    </row>
    <row r="17" spans="1:27" ht="12.75" customHeight="1" x14ac:dyDescent="0.2">
      <c r="A17" s="20" t="s">
        <v>52</v>
      </c>
      <c r="B17" s="28"/>
      <c r="C17" s="26"/>
      <c r="D17" s="37"/>
      <c r="E17" s="3"/>
      <c r="F17" s="28"/>
      <c r="G17" s="26"/>
      <c r="H17" s="37"/>
      <c r="I17" s="3"/>
      <c r="J17" s="28"/>
      <c r="K17" s="26"/>
      <c r="L17" s="37"/>
      <c r="M17" s="3"/>
      <c r="N17" s="28"/>
      <c r="O17" s="26"/>
      <c r="P17" s="37"/>
      <c r="Q17" s="3"/>
      <c r="R17" s="28"/>
      <c r="S17" s="26"/>
      <c r="T17" s="37"/>
      <c r="U17" s="3"/>
      <c r="V17" s="28"/>
      <c r="W17" s="26"/>
      <c r="X17" s="37"/>
      <c r="Y17" s="3"/>
      <c r="Z17" s="61">
        <f t="shared" ref="Z17:AA21" si="2">B17+D17+F17+H17+J17+L17+N17+P17+R17+T17+V17+X17</f>
        <v>0</v>
      </c>
      <c r="AA17" s="15">
        <f t="shared" si="2"/>
        <v>0</v>
      </c>
    </row>
    <row r="18" spans="1:27" ht="12.75" customHeight="1" x14ac:dyDescent="0.2">
      <c r="A18" s="20" t="s">
        <v>22</v>
      </c>
      <c r="B18" s="29">
        <v>1</v>
      </c>
      <c r="C18" s="24">
        <v>60.88</v>
      </c>
      <c r="D18" s="36"/>
      <c r="E18" s="2"/>
      <c r="F18" s="29"/>
      <c r="G18" s="24"/>
      <c r="H18" s="36"/>
      <c r="I18" s="2"/>
      <c r="J18" s="29"/>
      <c r="K18" s="24"/>
      <c r="L18" s="36"/>
      <c r="M18" s="2"/>
      <c r="N18" s="29"/>
      <c r="O18" s="24"/>
      <c r="P18" s="36"/>
      <c r="Q18" s="2"/>
      <c r="R18" s="29"/>
      <c r="S18" s="24"/>
      <c r="T18" s="36"/>
      <c r="U18" s="2"/>
      <c r="V18" s="29"/>
      <c r="W18" s="24"/>
      <c r="X18" s="36"/>
      <c r="Y18" s="2"/>
      <c r="Z18" s="61">
        <f t="shared" si="2"/>
        <v>1</v>
      </c>
      <c r="AA18" s="15">
        <f t="shared" si="2"/>
        <v>60.88</v>
      </c>
    </row>
    <row r="19" spans="1:27" ht="12.75" customHeight="1" x14ac:dyDescent="0.2">
      <c r="A19" s="20" t="s">
        <v>56</v>
      </c>
      <c r="B19" s="28"/>
      <c r="C19" s="26"/>
      <c r="D19" s="37">
        <v>1</v>
      </c>
      <c r="E19" s="37">
        <v>177.56</v>
      </c>
      <c r="F19" s="28"/>
      <c r="G19" s="26"/>
      <c r="H19" s="37"/>
      <c r="I19" s="3"/>
      <c r="J19" s="28">
        <v>1</v>
      </c>
      <c r="K19" s="26">
        <v>501.18</v>
      </c>
      <c r="L19" s="37">
        <v>1</v>
      </c>
      <c r="M19" s="3">
        <v>320.77999999999997</v>
      </c>
      <c r="N19" s="28"/>
      <c r="O19" s="26"/>
      <c r="P19" s="37"/>
      <c r="Q19" s="3"/>
      <c r="R19" s="28"/>
      <c r="S19" s="26"/>
      <c r="T19" s="37"/>
      <c r="U19" s="3"/>
      <c r="V19" s="28">
        <v>1</v>
      </c>
      <c r="W19" s="26">
        <v>409.13</v>
      </c>
      <c r="X19" s="37">
        <v>1</v>
      </c>
      <c r="Y19" s="3">
        <v>160.81</v>
      </c>
      <c r="Z19" s="61">
        <f t="shared" si="2"/>
        <v>5</v>
      </c>
      <c r="AA19" s="15">
        <f t="shared" si="2"/>
        <v>1569.46</v>
      </c>
    </row>
    <row r="20" spans="1:27" ht="12.75" customHeight="1" x14ac:dyDescent="0.2">
      <c r="A20" s="20" t="s">
        <v>23</v>
      </c>
      <c r="B20" s="28">
        <v>2</v>
      </c>
      <c r="C20" s="26">
        <v>994.06</v>
      </c>
      <c r="D20" s="37">
        <v>2</v>
      </c>
      <c r="E20" s="3">
        <v>816.03</v>
      </c>
      <c r="F20" s="28"/>
      <c r="G20" s="26"/>
      <c r="H20" s="37">
        <v>1</v>
      </c>
      <c r="I20" s="3">
        <v>159.9</v>
      </c>
      <c r="J20" s="28"/>
      <c r="K20" s="26"/>
      <c r="L20" s="37"/>
      <c r="M20" s="3"/>
      <c r="N20" s="28">
        <v>1</v>
      </c>
      <c r="O20" s="26">
        <v>411.1</v>
      </c>
      <c r="P20" s="37"/>
      <c r="Q20" s="3"/>
      <c r="R20" s="28">
        <v>1</v>
      </c>
      <c r="S20" s="26">
        <v>376.18</v>
      </c>
      <c r="T20" s="37"/>
      <c r="U20" s="3"/>
      <c r="V20" s="28">
        <v>1</v>
      </c>
      <c r="W20" s="26">
        <v>474.23</v>
      </c>
      <c r="X20" s="37"/>
      <c r="Y20" s="3"/>
      <c r="Z20" s="61">
        <f t="shared" si="2"/>
        <v>8</v>
      </c>
      <c r="AA20" s="15">
        <f t="shared" si="2"/>
        <v>3231.5</v>
      </c>
    </row>
    <row r="21" spans="1:27" ht="12.75" customHeight="1" x14ac:dyDescent="0.2">
      <c r="A21" s="20" t="s">
        <v>58</v>
      </c>
      <c r="B21" s="39"/>
      <c r="C21" s="25"/>
      <c r="D21" s="41"/>
      <c r="E21" s="4"/>
      <c r="F21" s="39"/>
      <c r="G21" s="25"/>
      <c r="H21" s="41">
        <v>1</v>
      </c>
      <c r="I21" s="4">
        <v>7</v>
      </c>
      <c r="J21" s="29"/>
      <c r="K21" s="24"/>
      <c r="L21" s="36"/>
      <c r="M21" s="2"/>
      <c r="N21" s="29"/>
      <c r="O21" s="24"/>
      <c r="P21" s="36"/>
      <c r="Q21" s="2"/>
      <c r="R21" s="29"/>
      <c r="S21" s="24"/>
      <c r="T21" s="36">
        <v>2</v>
      </c>
      <c r="U21" s="2">
        <v>897.8</v>
      </c>
      <c r="V21" s="29">
        <v>1</v>
      </c>
      <c r="W21" s="24">
        <v>202.2</v>
      </c>
      <c r="X21" s="36">
        <v>1</v>
      </c>
      <c r="Y21" s="2">
        <v>132</v>
      </c>
      <c r="Z21" s="61">
        <f t="shared" si="2"/>
        <v>5</v>
      </c>
      <c r="AA21" s="15">
        <f t="shared" si="2"/>
        <v>1239</v>
      </c>
    </row>
    <row r="22" spans="1:27" ht="12.75" customHeight="1" x14ac:dyDescent="0.2">
      <c r="A22" s="12" t="s">
        <v>21</v>
      </c>
      <c r="B22" s="28">
        <f t="shared" ref="B22:AA22" si="3">SUM(B17:B21)</f>
        <v>3</v>
      </c>
      <c r="C22" s="46">
        <f t="shared" si="3"/>
        <v>1054.94</v>
      </c>
      <c r="D22" s="37">
        <f t="shared" si="3"/>
        <v>3</v>
      </c>
      <c r="E22" s="19">
        <f t="shared" si="3"/>
        <v>993.58999999999992</v>
      </c>
      <c r="F22" s="28">
        <f t="shared" si="3"/>
        <v>0</v>
      </c>
      <c r="G22" s="46">
        <f t="shared" si="3"/>
        <v>0</v>
      </c>
      <c r="H22" s="37">
        <f t="shared" si="3"/>
        <v>2</v>
      </c>
      <c r="I22" s="19">
        <f t="shared" si="3"/>
        <v>166.9</v>
      </c>
      <c r="J22" s="51">
        <f t="shared" si="3"/>
        <v>1</v>
      </c>
      <c r="K22" s="48">
        <f t="shared" si="3"/>
        <v>501.18</v>
      </c>
      <c r="L22" s="50">
        <f t="shared" si="3"/>
        <v>1</v>
      </c>
      <c r="M22" s="49">
        <f t="shared" si="3"/>
        <v>320.77999999999997</v>
      </c>
      <c r="N22" s="51">
        <f t="shared" si="3"/>
        <v>1</v>
      </c>
      <c r="O22" s="48">
        <f t="shared" si="3"/>
        <v>411.1</v>
      </c>
      <c r="P22" s="50">
        <f t="shared" si="3"/>
        <v>0</v>
      </c>
      <c r="Q22" s="49">
        <f t="shared" si="3"/>
        <v>0</v>
      </c>
      <c r="R22" s="51">
        <f t="shared" si="3"/>
        <v>1</v>
      </c>
      <c r="S22" s="48">
        <f t="shared" si="3"/>
        <v>376.18</v>
      </c>
      <c r="T22" s="50">
        <f t="shared" si="3"/>
        <v>2</v>
      </c>
      <c r="U22" s="49">
        <f t="shared" si="3"/>
        <v>897.8</v>
      </c>
      <c r="V22" s="51">
        <f t="shared" si="3"/>
        <v>3</v>
      </c>
      <c r="W22" s="48">
        <f t="shared" si="3"/>
        <v>1085.56</v>
      </c>
      <c r="X22" s="50">
        <f t="shared" si="3"/>
        <v>2</v>
      </c>
      <c r="Y22" s="49">
        <f t="shared" si="3"/>
        <v>292.81</v>
      </c>
      <c r="Z22" s="93">
        <f t="shared" si="3"/>
        <v>19</v>
      </c>
      <c r="AA22" s="35">
        <f t="shared" si="3"/>
        <v>6100.84</v>
      </c>
    </row>
    <row r="23" spans="1:27" s="10" customFormat="1" ht="12.75" customHeight="1" x14ac:dyDescent="0.2">
      <c r="A23" s="12"/>
      <c r="B23" s="28"/>
      <c r="C23" s="45"/>
      <c r="D23" s="37"/>
      <c r="E23" s="13"/>
      <c r="F23" s="28"/>
      <c r="G23" s="45"/>
      <c r="H23" s="37"/>
      <c r="I23" s="13"/>
      <c r="J23" s="28"/>
      <c r="K23" s="45"/>
      <c r="L23" s="37"/>
      <c r="M23" s="13"/>
      <c r="N23" s="28"/>
      <c r="O23" s="45"/>
      <c r="P23" s="37"/>
      <c r="Q23" s="13"/>
      <c r="R23" s="28"/>
      <c r="S23" s="45"/>
      <c r="T23" s="37"/>
      <c r="U23" s="13"/>
      <c r="V23" s="28"/>
      <c r="W23" s="45"/>
      <c r="X23" s="37"/>
      <c r="Y23" s="13"/>
      <c r="Z23" s="61"/>
      <c r="AA23" s="17"/>
    </row>
    <row r="24" spans="1:27" ht="12.75" customHeight="1" x14ac:dyDescent="0.2">
      <c r="A24" s="12" t="s">
        <v>27</v>
      </c>
      <c r="B24" s="29"/>
      <c r="C24" s="24"/>
      <c r="D24" s="36"/>
      <c r="E24" s="2"/>
      <c r="F24" s="29"/>
      <c r="G24" s="24"/>
      <c r="H24" s="36"/>
      <c r="I24" s="2"/>
      <c r="J24" s="29"/>
      <c r="K24" s="24"/>
      <c r="L24" s="36"/>
      <c r="M24" s="2"/>
      <c r="N24" s="29"/>
      <c r="O24" s="24"/>
      <c r="P24" s="36"/>
      <c r="Q24" s="2"/>
      <c r="R24" s="29"/>
      <c r="S24" s="24"/>
      <c r="T24" s="36"/>
      <c r="U24" s="2"/>
      <c r="V24" s="29"/>
      <c r="W24" s="24"/>
      <c r="X24" s="36"/>
      <c r="Y24" s="2"/>
      <c r="Z24" s="60"/>
      <c r="AA24" s="14"/>
    </row>
    <row r="25" spans="1:27" s="10" customFormat="1" ht="12.75" customHeight="1" x14ac:dyDescent="0.2">
      <c r="A25" s="20" t="s">
        <v>53</v>
      </c>
      <c r="B25" s="28">
        <v>15</v>
      </c>
      <c r="C25" s="26">
        <v>811.99</v>
      </c>
      <c r="D25" s="37">
        <v>13</v>
      </c>
      <c r="E25" s="3">
        <v>1103.75</v>
      </c>
      <c r="F25" s="28">
        <v>38</v>
      </c>
      <c r="G25" s="26">
        <v>2204.9699999999998</v>
      </c>
      <c r="H25" s="37">
        <v>48</v>
      </c>
      <c r="I25" s="3">
        <v>2734.21</v>
      </c>
      <c r="J25" s="28">
        <v>30</v>
      </c>
      <c r="K25" s="26">
        <v>1378.5</v>
      </c>
      <c r="L25" s="37">
        <v>9</v>
      </c>
      <c r="M25" s="3">
        <v>333.9</v>
      </c>
      <c r="N25" s="28">
        <v>17</v>
      </c>
      <c r="O25" s="27">
        <v>320</v>
      </c>
      <c r="P25" s="37">
        <v>14</v>
      </c>
      <c r="Q25" s="43">
        <v>290</v>
      </c>
      <c r="R25" s="28">
        <v>25</v>
      </c>
      <c r="S25" s="27">
        <v>443.8</v>
      </c>
      <c r="T25" s="37">
        <v>37</v>
      </c>
      <c r="U25" s="43">
        <v>1195.08</v>
      </c>
      <c r="V25" s="28">
        <v>18</v>
      </c>
      <c r="W25" s="27">
        <v>762.15</v>
      </c>
      <c r="X25" s="37">
        <v>33</v>
      </c>
      <c r="Y25" s="43">
        <v>2039.45</v>
      </c>
      <c r="Z25" s="61">
        <f>B25+D25+F25+H25+J25+L25+N25+P25+R25+T25+V25+X25</f>
        <v>297</v>
      </c>
      <c r="AA25" s="23">
        <f>C25+E25+G25+I25+K25+M25+O25+Q25+S25+U25+W25+Y25</f>
        <v>13617.8</v>
      </c>
    </row>
    <row r="26" spans="1:27" ht="12.75" customHeight="1" x14ac:dyDescent="0.2">
      <c r="A26" s="20" t="s">
        <v>54</v>
      </c>
      <c r="B26" s="28">
        <v>18</v>
      </c>
      <c r="C26" s="26">
        <v>1090.98</v>
      </c>
      <c r="D26" s="37">
        <v>14</v>
      </c>
      <c r="E26" s="3">
        <v>541.44000000000005</v>
      </c>
      <c r="F26" s="28">
        <v>30</v>
      </c>
      <c r="G26" s="26">
        <v>1673.95</v>
      </c>
      <c r="H26" s="37">
        <v>18</v>
      </c>
      <c r="I26" s="3">
        <v>372.72</v>
      </c>
      <c r="J26" s="28">
        <v>4</v>
      </c>
      <c r="K26" s="26">
        <v>93</v>
      </c>
      <c r="L26" s="37">
        <v>6</v>
      </c>
      <c r="M26" s="3">
        <v>388</v>
      </c>
      <c r="N26" s="28">
        <v>19</v>
      </c>
      <c r="O26" s="27">
        <v>2007.88</v>
      </c>
      <c r="P26" s="37">
        <v>6</v>
      </c>
      <c r="Q26" s="43">
        <v>268</v>
      </c>
      <c r="R26" s="28">
        <v>22</v>
      </c>
      <c r="S26" s="27">
        <v>459.77</v>
      </c>
      <c r="T26" s="37">
        <v>32</v>
      </c>
      <c r="U26" s="43">
        <v>303.8</v>
      </c>
      <c r="V26" s="28">
        <v>31</v>
      </c>
      <c r="W26" s="27">
        <v>689.97</v>
      </c>
      <c r="X26" s="37">
        <v>37</v>
      </c>
      <c r="Y26" s="43">
        <v>1540.22</v>
      </c>
      <c r="Z26" s="61">
        <f>B26+D26+F26+H26+J26+L26+N26+P26+R26+T26+V26+X26</f>
        <v>237</v>
      </c>
      <c r="AA26" s="23">
        <f>C26+E26+G26+I26+K26+M26+O26+Q26+S26+U26+W26+Y26</f>
        <v>9429.73</v>
      </c>
    </row>
    <row r="27" spans="1:27" s="63" customFormat="1" ht="12.75" customHeight="1" x14ac:dyDescent="0.2">
      <c r="A27" s="56" t="s">
        <v>97</v>
      </c>
      <c r="B27" s="59">
        <f t="shared" ref="B27:Y27" si="4">B25+B26</f>
        <v>33</v>
      </c>
      <c r="C27" s="78">
        <f t="shared" si="4"/>
        <v>1902.97</v>
      </c>
      <c r="D27" s="79">
        <f t="shared" si="4"/>
        <v>27</v>
      </c>
      <c r="E27" s="80">
        <f t="shared" si="4"/>
        <v>1645.19</v>
      </c>
      <c r="F27" s="59">
        <f t="shared" si="4"/>
        <v>68</v>
      </c>
      <c r="G27" s="78">
        <f t="shared" si="4"/>
        <v>3878.92</v>
      </c>
      <c r="H27" s="79">
        <f t="shared" si="4"/>
        <v>66</v>
      </c>
      <c r="I27" s="80">
        <f t="shared" si="4"/>
        <v>3106.9300000000003</v>
      </c>
      <c r="J27" s="59">
        <f t="shared" si="4"/>
        <v>34</v>
      </c>
      <c r="K27" s="78">
        <f t="shared" si="4"/>
        <v>1471.5</v>
      </c>
      <c r="L27" s="79">
        <f t="shared" si="4"/>
        <v>15</v>
      </c>
      <c r="M27" s="80">
        <f t="shared" si="4"/>
        <v>721.9</v>
      </c>
      <c r="N27" s="59">
        <f t="shared" si="4"/>
        <v>36</v>
      </c>
      <c r="O27" s="78">
        <f t="shared" si="4"/>
        <v>2327.88</v>
      </c>
      <c r="P27" s="79">
        <f t="shared" si="4"/>
        <v>20</v>
      </c>
      <c r="Q27" s="80">
        <f t="shared" si="4"/>
        <v>558</v>
      </c>
      <c r="R27" s="59">
        <f t="shared" si="4"/>
        <v>47</v>
      </c>
      <c r="S27" s="78">
        <f t="shared" si="4"/>
        <v>903.56999999999994</v>
      </c>
      <c r="T27" s="79">
        <f t="shared" si="4"/>
        <v>69</v>
      </c>
      <c r="U27" s="80">
        <f t="shared" si="4"/>
        <v>1498.8799999999999</v>
      </c>
      <c r="V27" s="59">
        <f t="shared" si="4"/>
        <v>49</v>
      </c>
      <c r="W27" s="78">
        <f t="shared" si="4"/>
        <v>1452.12</v>
      </c>
      <c r="X27" s="79">
        <f t="shared" si="4"/>
        <v>70</v>
      </c>
      <c r="Y27" s="80">
        <f t="shared" si="4"/>
        <v>3579.67</v>
      </c>
      <c r="Z27" s="85">
        <f t="shared" ref="Z27:AA27" si="5">SUM(Z25:Z26)</f>
        <v>534</v>
      </c>
      <c r="AA27" s="118">
        <f t="shared" si="5"/>
        <v>23047.53</v>
      </c>
    </row>
    <row r="28" spans="1:27" s="104" customFormat="1" ht="12.75" customHeight="1" x14ac:dyDescent="0.2">
      <c r="A28" s="56"/>
      <c r="B28" s="54"/>
      <c r="C28" s="82"/>
      <c r="D28" s="65"/>
      <c r="E28" s="81"/>
      <c r="F28" s="54"/>
      <c r="G28" s="82"/>
      <c r="H28" s="65"/>
      <c r="I28" s="81"/>
      <c r="J28" s="54"/>
      <c r="K28" s="82"/>
      <c r="L28" s="65"/>
      <c r="M28" s="81"/>
      <c r="N28" s="54"/>
      <c r="O28" s="82"/>
      <c r="P28" s="65"/>
      <c r="Q28" s="81"/>
      <c r="R28" s="54"/>
      <c r="S28" s="82"/>
      <c r="T28" s="65"/>
      <c r="U28" s="81"/>
      <c r="V28" s="54"/>
      <c r="W28" s="82"/>
      <c r="X28" s="65"/>
      <c r="Y28" s="81"/>
      <c r="Z28" s="57"/>
      <c r="AA28" s="83"/>
    </row>
    <row r="29" spans="1:27" ht="12.75" customHeight="1" x14ac:dyDescent="0.2">
      <c r="A29" s="34" t="s">
        <v>19</v>
      </c>
      <c r="B29" s="28"/>
      <c r="C29" s="46">
        <f>SUM(C14+C22+C27)</f>
        <v>3601.65</v>
      </c>
      <c r="D29" s="37"/>
      <c r="E29" s="19">
        <f>SUM(E14+E22+E27)</f>
        <v>4320.6100000000006</v>
      </c>
      <c r="F29" s="28"/>
      <c r="G29" s="46">
        <f>SUM(G14+G22+G27)</f>
        <v>4679.01</v>
      </c>
      <c r="H29" s="37"/>
      <c r="I29" s="19">
        <f>SUM(I14+I22+I27)</f>
        <v>4410.5</v>
      </c>
      <c r="J29" s="28"/>
      <c r="K29" s="46">
        <f>SUM(K14+K22+K27)</f>
        <v>2931.4700000000003</v>
      </c>
      <c r="L29" s="37"/>
      <c r="M29" s="19">
        <f>SUM(M14+M22+M27)</f>
        <v>1449.27</v>
      </c>
      <c r="N29" s="28"/>
      <c r="O29" s="46">
        <f>SUM(O14+O22+O27)</f>
        <v>3712.3100000000004</v>
      </c>
      <c r="P29" s="37"/>
      <c r="Q29" s="19">
        <f>SUM(Q14+Q22+Q27)</f>
        <v>1132.1799999999998</v>
      </c>
      <c r="R29" s="28"/>
      <c r="S29" s="46">
        <f>SUM(S14+S22+S27)</f>
        <v>2025.55</v>
      </c>
      <c r="T29" s="37"/>
      <c r="U29" s="19">
        <f>SUM(U14+U22+U27)</f>
        <v>3747.67</v>
      </c>
      <c r="V29" s="28"/>
      <c r="W29" s="46">
        <f>SUM(W14+W22+W27)</f>
        <v>3917.75</v>
      </c>
      <c r="X29" s="37"/>
      <c r="Y29" s="19">
        <f>SUM(Y14+Y22+Y27)</f>
        <v>4585.32</v>
      </c>
      <c r="Z29" s="61"/>
      <c r="AA29" s="17">
        <f>SUM(AA14+AA22+AA27)</f>
        <v>40513.29</v>
      </c>
    </row>
    <row r="30" spans="1:27" s="10" customFormat="1" x14ac:dyDescent="0.2">
      <c r="B30" s="28"/>
      <c r="C30" s="26"/>
      <c r="D30" s="37"/>
      <c r="E30" s="3"/>
      <c r="F30" s="28"/>
      <c r="G30" s="26"/>
      <c r="H30" s="37"/>
      <c r="I30" s="3"/>
      <c r="J30" s="28"/>
      <c r="K30" s="26"/>
      <c r="L30" s="37"/>
      <c r="M30" s="3"/>
      <c r="N30" s="28"/>
      <c r="O30" s="26"/>
      <c r="P30" s="37"/>
      <c r="Q30" s="3"/>
      <c r="R30" s="28"/>
      <c r="S30" s="26"/>
      <c r="T30" s="37"/>
      <c r="U30" s="3"/>
      <c r="V30" s="28"/>
      <c r="W30" s="26"/>
      <c r="X30" s="37"/>
      <c r="Y30" s="3"/>
      <c r="Z30" s="61"/>
      <c r="AA30" s="15"/>
    </row>
    <row r="31" spans="1:27" s="5" customFormat="1" ht="14.25" customHeight="1" x14ac:dyDescent="0.2">
      <c r="A31" s="12" t="s">
        <v>28</v>
      </c>
      <c r="B31" s="28"/>
      <c r="C31" s="46"/>
      <c r="D31" s="37"/>
      <c r="E31" s="19"/>
      <c r="F31" s="28"/>
      <c r="G31" s="64"/>
      <c r="H31" s="37"/>
      <c r="I31" s="19"/>
      <c r="J31" s="28"/>
      <c r="K31" s="46"/>
      <c r="L31" s="37"/>
      <c r="M31" s="19"/>
      <c r="N31" s="28"/>
      <c r="O31" s="46"/>
      <c r="P31" s="37"/>
      <c r="Q31" s="19"/>
      <c r="R31" s="28"/>
      <c r="S31" s="46"/>
      <c r="T31" s="37"/>
      <c r="U31" s="19"/>
      <c r="V31" s="28"/>
      <c r="W31" s="46"/>
      <c r="X31" s="37"/>
      <c r="Y31" s="38"/>
      <c r="Z31" s="61"/>
      <c r="AA31" s="18"/>
    </row>
    <row r="32" spans="1:27" s="75" customFormat="1" x14ac:dyDescent="0.2">
      <c r="A32" s="70" t="s">
        <v>49</v>
      </c>
      <c r="B32" s="71"/>
      <c r="C32" s="71"/>
      <c r="D32" s="66"/>
      <c r="E32" s="66"/>
      <c r="F32" s="71">
        <v>1</v>
      </c>
      <c r="G32" s="71">
        <v>1210.46</v>
      </c>
      <c r="H32" s="66"/>
      <c r="I32" s="66"/>
      <c r="J32" s="71"/>
      <c r="K32" s="71"/>
      <c r="L32" s="66">
        <v>2</v>
      </c>
      <c r="M32" s="66">
        <v>798.06</v>
      </c>
      <c r="N32" s="71"/>
      <c r="O32" s="71"/>
      <c r="P32" s="66"/>
      <c r="Q32" s="66"/>
      <c r="R32" s="71"/>
      <c r="S32" s="71"/>
      <c r="T32" s="66"/>
      <c r="U32" s="66"/>
      <c r="V32" s="71"/>
      <c r="W32" s="71"/>
      <c r="X32" s="66"/>
      <c r="Y32" s="66"/>
      <c r="Z32" s="55">
        <f t="shared" ref="Z32:AA35" si="6">SUM(B32+D32+F32+H32+J32+L32+N32+P32+R32+T32+V32+X32)</f>
        <v>3</v>
      </c>
      <c r="AA32" s="74">
        <f t="shared" si="6"/>
        <v>2008.52</v>
      </c>
    </row>
    <row r="33" spans="1:31" s="76" customFormat="1" x14ac:dyDescent="0.2">
      <c r="A33" s="70" t="s">
        <v>70</v>
      </c>
      <c r="B33" s="71"/>
      <c r="C33" s="71"/>
      <c r="D33" s="66"/>
      <c r="E33" s="66"/>
      <c r="F33" s="71"/>
      <c r="G33" s="71"/>
      <c r="H33" s="66"/>
      <c r="I33" s="66"/>
      <c r="J33" s="71">
        <v>1</v>
      </c>
      <c r="K33" s="71">
        <v>19.7</v>
      </c>
      <c r="L33" s="66"/>
      <c r="M33" s="66"/>
      <c r="N33" s="71"/>
      <c r="O33" s="71"/>
      <c r="P33" s="66"/>
      <c r="Q33" s="66"/>
      <c r="R33" s="71">
        <v>1</v>
      </c>
      <c r="S33" s="71">
        <v>13.15</v>
      </c>
      <c r="T33" s="66"/>
      <c r="U33" s="66"/>
      <c r="V33" s="71"/>
      <c r="W33" s="71"/>
      <c r="X33" s="66"/>
      <c r="Y33" s="66"/>
      <c r="Z33" s="55">
        <f t="shared" si="6"/>
        <v>2</v>
      </c>
      <c r="AA33" s="74">
        <f t="shared" si="6"/>
        <v>32.85</v>
      </c>
    </row>
    <row r="34" spans="1:31" s="76" customFormat="1" x14ac:dyDescent="0.2">
      <c r="A34" s="70" t="s">
        <v>61</v>
      </c>
      <c r="B34" s="71"/>
      <c r="C34" s="71"/>
      <c r="D34" s="66">
        <v>3</v>
      </c>
      <c r="E34" s="66">
        <v>272.69</v>
      </c>
      <c r="F34" s="71">
        <v>1</v>
      </c>
      <c r="G34" s="71">
        <v>119.21</v>
      </c>
      <c r="H34" s="66"/>
      <c r="I34" s="66"/>
      <c r="J34" s="71"/>
      <c r="K34" s="71"/>
      <c r="L34" s="66"/>
      <c r="M34" s="66"/>
      <c r="N34" s="71"/>
      <c r="O34" s="71"/>
      <c r="P34" s="66"/>
      <c r="Q34" s="66"/>
      <c r="R34" s="71"/>
      <c r="S34" s="71"/>
      <c r="T34" s="66"/>
      <c r="U34" s="66"/>
      <c r="V34" s="71"/>
      <c r="W34" s="71"/>
      <c r="X34" s="66"/>
      <c r="Y34" s="66"/>
      <c r="Z34" s="55">
        <f t="shared" si="6"/>
        <v>4</v>
      </c>
      <c r="AA34" s="74">
        <f t="shared" si="6"/>
        <v>391.9</v>
      </c>
    </row>
    <row r="35" spans="1:31" s="76" customFormat="1" x14ac:dyDescent="0.2">
      <c r="A35" s="70" t="s">
        <v>50</v>
      </c>
      <c r="B35" s="72"/>
      <c r="C35" s="72"/>
      <c r="D35" s="73"/>
      <c r="E35" s="73"/>
      <c r="F35" s="72"/>
      <c r="G35" s="72"/>
      <c r="H35" s="73"/>
      <c r="I35" s="73"/>
      <c r="J35" s="72"/>
      <c r="K35" s="72"/>
      <c r="L35" s="73"/>
      <c r="M35" s="73"/>
      <c r="N35" s="72"/>
      <c r="O35" s="72"/>
      <c r="P35" s="73"/>
      <c r="Q35" s="73"/>
      <c r="R35" s="72"/>
      <c r="S35" s="72"/>
      <c r="T35" s="73"/>
      <c r="U35" s="73"/>
      <c r="V35" s="72"/>
      <c r="W35" s="72"/>
      <c r="X35" s="73"/>
      <c r="Y35" s="73"/>
      <c r="Z35" s="84">
        <f t="shared" si="6"/>
        <v>0</v>
      </c>
      <c r="AA35" s="77">
        <f t="shared" si="6"/>
        <v>0</v>
      </c>
    </row>
    <row r="36" spans="1:31" s="9" customFormat="1" ht="12.75" customHeight="1" x14ac:dyDescent="0.2">
      <c r="A36" s="12" t="s">
        <v>65</v>
      </c>
      <c r="B36" s="90">
        <f t="shared" ref="B36:AA36" si="7">SUM(B32:B35)</f>
        <v>0</v>
      </c>
      <c r="C36" s="67">
        <f t="shared" si="7"/>
        <v>0</v>
      </c>
      <c r="D36" s="91">
        <f t="shared" si="7"/>
        <v>3</v>
      </c>
      <c r="E36" s="68">
        <f t="shared" si="7"/>
        <v>272.69</v>
      </c>
      <c r="F36" s="90">
        <f t="shared" si="7"/>
        <v>2</v>
      </c>
      <c r="G36" s="67">
        <f t="shared" si="7"/>
        <v>1329.67</v>
      </c>
      <c r="H36" s="91">
        <f t="shared" si="7"/>
        <v>0</v>
      </c>
      <c r="I36" s="68">
        <f t="shared" si="7"/>
        <v>0</v>
      </c>
      <c r="J36" s="90">
        <f t="shared" si="7"/>
        <v>1</v>
      </c>
      <c r="K36" s="67">
        <f t="shared" si="7"/>
        <v>19.7</v>
      </c>
      <c r="L36" s="91">
        <f t="shared" si="7"/>
        <v>2</v>
      </c>
      <c r="M36" s="68">
        <f t="shared" si="7"/>
        <v>798.06</v>
      </c>
      <c r="N36" s="90">
        <f t="shared" si="7"/>
        <v>0</v>
      </c>
      <c r="O36" s="67">
        <f t="shared" si="7"/>
        <v>0</v>
      </c>
      <c r="P36" s="91">
        <f t="shared" si="7"/>
        <v>0</v>
      </c>
      <c r="Q36" s="68">
        <f t="shared" si="7"/>
        <v>0</v>
      </c>
      <c r="R36" s="90">
        <f t="shared" si="7"/>
        <v>1</v>
      </c>
      <c r="S36" s="67">
        <f t="shared" si="7"/>
        <v>13.15</v>
      </c>
      <c r="T36" s="91">
        <f t="shared" si="7"/>
        <v>0</v>
      </c>
      <c r="U36" s="68">
        <f t="shared" si="7"/>
        <v>0</v>
      </c>
      <c r="V36" s="90">
        <f t="shared" si="7"/>
        <v>0</v>
      </c>
      <c r="W36" s="67">
        <f t="shared" si="7"/>
        <v>0</v>
      </c>
      <c r="X36" s="91">
        <f t="shared" si="7"/>
        <v>0</v>
      </c>
      <c r="Y36" s="68">
        <f t="shared" si="7"/>
        <v>0</v>
      </c>
      <c r="Z36" s="94">
        <f t="shared" si="7"/>
        <v>9</v>
      </c>
      <c r="AA36" s="69">
        <f t="shared" si="7"/>
        <v>2433.27</v>
      </c>
    </row>
    <row r="37" spans="1:31" s="9" customFormat="1" ht="12.75" customHeight="1" x14ac:dyDescent="0.2">
      <c r="A37" s="12"/>
      <c r="B37" s="90"/>
      <c r="C37" s="67"/>
      <c r="D37" s="91"/>
      <c r="E37" s="68"/>
      <c r="F37" s="90"/>
      <c r="G37" s="67"/>
      <c r="H37" s="91"/>
      <c r="I37" s="68"/>
      <c r="J37" s="90"/>
      <c r="K37" s="67"/>
      <c r="L37" s="91"/>
      <c r="M37" s="68"/>
      <c r="N37" s="90"/>
      <c r="O37" s="67"/>
      <c r="P37" s="91"/>
      <c r="Q37" s="68"/>
      <c r="R37" s="90"/>
      <c r="S37" s="67"/>
      <c r="T37" s="91"/>
      <c r="U37" s="68"/>
      <c r="V37" s="90"/>
      <c r="W37" s="67"/>
      <c r="X37" s="91"/>
      <c r="Y37" s="68"/>
      <c r="Z37" s="94"/>
      <c r="AA37" s="69"/>
    </row>
    <row r="38" spans="1:31" s="9" customFormat="1" ht="12.75" customHeight="1" x14ac:dyDescent="0.2">
      <c r="A38" s="38"/>
      <c r="B38" s="90"/>
      <c r="C38" s="67"/>
      <c r="D38" s="91"/>
      <c r="E38" s="68"/>
      <c r="F38" s="90"/>
      <c r="G38" s="67"/>
      <c r="H38" s="91"/>
      <c r="I38" s="68"/>
      <c r="J38" s="90"/>
      <c r="K38" s="67"/>
      <c r="L38" s="91"/>
      <c r="M38" s="68"/>
      <c r="N38" s="90"/>
      <c r="O38" s="67"/>
      <c r="P38" s="91"/>
      <c r="Q38" s="68"/>
      <c r="R38" s="90"/>
      <c r="S38" s="67"/>
      <c r="T38" s="91"/>
      <c r="U38" s="68"/>
      <c r="V38" s="90"/>
      <c r="W38" s="67"/>
      <c r="X38" s="91"/>
      <c r="Y38" s="68"/>
      <c r="Z38" s="94"/>
      <c r="AA38" s="69"/>
    </row>
    <row r="39" spans="1:31" s="6" customFormat="1" ht="12.75" customHeight="1" x14ac:dyDescent="0.2">
      <c r="A39" s="12"/>
      <c r="B39" s="28"/>
      <c r="C39" s="86"/>
      <c r="D39" s="37"/>
      <c r="E39" s="87"/>
      <c r="F39" s="28"/>
      <c r="G39" s="86"/>
      <c r="H39" s="37"/>
      <c r="I39" s="87"/>
      <c r="J39" s="28"/>
      <c r="K39" s="86"/>
      <c r="L39" s="37"/>
      <c r="M39" s="87"/>
      <c r="N39" s="28"/>
      <c r="O39" s="86"/>
      <c r="P39" s="37"/>
      <c r="Q39" s="87"/>
      <c r="R39" s="28"/>
      <c r="S39" s="86"/>
      <c r="T39" s="37"/>
      <c r="U39" s="87"/>
      <c r="V39" s="28"/>
      <c r="W39" s="86"/>
      <c r="X39" s="37"/>
      <c r="Y39" s="87"/>
      <c r="Z39" s="61"/>
      <c r="AA39" s="88"/>
      <c r="AB39" s="9"/>
    </row>
    <row r="40" spans="1:31" s="99" customFormat="1" ht="25.5" x14ac:dyDescent="0.2">
      <c r="A40" s="96" t="s">
        <v>72</v>
      </c>
      <c r="B40" s="97"/>
      <c r="C40" s="98">
        <f>C29-C5-C36</f>
        <v>3437.65</v>
      </c>
      <c r="D40" s="97"/>
      <c r="E40" s="98">
        <f>E29-E5-E36</f>
        <v>3691.9200000000005</v>
      </c>
      <c r="F40" s="98"/>
      <c r="G40" s="98">
        <f>G29-G5-G36</f>
        <v>3130.34</v>
      </c>
      <c r="H40" s="97"/>
      <c r="I40" s="98">
        <f>I29-I5-I36</f>
        <v>4101.5</v>
      </c>
      <c r="J40" s="97"/>
      <c r="K40" s="98">
        <f>K29-K5-K36</f>
        <v>2652.7700000000004</v>
      </c>
      <c r="L40" s="97"/>
      <c r="M40" s="98">
        <f>M29-M5-M36</f>
        <v>548.21</v>
      </c>
      <c r="N40" s="98"/>
      <c r="O40" s="98">
        <f>O29-O5-O36</f>
        <v>3396.3100000000004</v>
      </c>
      <c r="P40" s="97"/>
      <c r="Q40" s="98">
        <f>Q29-Q5-Q36</f>
        <v>948.17999999999984</v>
      </c>
      <c r="R40" s="97"/>
      <c r="S40" s="98">
        <f>S29-S5-S36</f>
        <v>1752.3999999999999</v>
      </c>
      <c r="T40" s="97"/>
      <c r="U40" s="98">
        <f>U29-U5-U36</f>
        <v>3317.67</v>
      </c>
      <c r="V40" s="97"/>
      <c r="W40" s="98">
        <f>W29-W5-W36</f>
        <v>3519.75</v>
      </c>
      <c r="X40" s="97"/>
      <c r="Y40" s="98">
        <f>Y29-Y5-Y36</f>
        <v>4364.32</v>
      </c>
      <c r="Z40" s="97"/>
      <c r="AA40" s="98">
        <f>AA29-AA5-AA36</f>
        <v>34861.020000000004</v>
      </c>
      <c r="AB40" s="9"/>
      <c r="AE40" s="100"/>
    </row>
    <row r="41" spans="1:31" x14ac:dyDescent="0.2">
      <c r="A41" s="8" t="s">
        <v>94</v>
      </c>
      <c r="B41" s="8"/>
      <c r="C41"/>
      <c r="D41" s="8"/>
      <c r="E41"/>
      <c r="F41" s="8"/>
      <c r="G41"/>
      <c r="H41" s="8"/>
      <c r="I41"/>
      <c r="J41" s="8"/>
      <c r="K41"/>
      <c r="L41" s="8"/>
      <c r="M41"/>
      <c r="N41" s="8"/>
      <c r="O41"/>
      <c r="P41" s="8"/>
      <c r="Q41"/>
      <c r="R41" s="8"/>
      <c r="S41"/>
      <c r="T41" s="8"/>
      <c r="U41"/>
      <c r="V41" s="8"/>
      <c r="W41"/>
      <c r="X41" s="8"/>
      <c r="Y41"/>
      <c r="Z41" s="8"/>
      <c r="AA41"/>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E41"/>
  <sheetViews>
    <sheetView workbookViewId="0">
      <pane xSplit="1" topLeftCell="N1" activePane="topRight" state="frozen"/>
      <selection pane="topRight"/>
    </sheetView>
  </sheetViews>
  <sheetFormatPr defaultRowHeight="12.75" x14ac:dyDescent="0.2"/>
  <cols>
    <col min="1" max="1" width="50.7109375" style="237" customWidth="1"/>
    <col min="2" max="2" width="9.7109375" style="342" customWidth="1"/>
    <col min="3" max="3" width="14.5703125" style="264" customWidth="1"/>
    <col min="4" max="4" width="9.7109375" style="342" customWidth="1"/>
    <col min="5" max="5" width="14.5703125" style="264" customWidth="1"/>
    <col min="6" max="6" width="9.7109375" style="342" customWidth="1"/>
    <col min="7" max="7" width="14.5703125" style="264" customWidth="1"/>
    <col min="8" max="8" width="9.7109375" style="342" customWidth="1"/>
    <col min="9" max="9" width="14.5703125" style="264" customWidth="1"/>
    <col min="10" max="10" width="9.7109375" style="342" customWidth="1"/>
    <col min="11" max="11" width="14.5703125" style="264" customWidth="1"/>
    <col min="12" max="12" width="9.7109375" style="342" customWidth="1"/>
    <col min="13" max="13" width="14.5703125" style="264" customWidth="1"/>
    <col min="14" max="14" width="9.7109375" style="342" customWidth="1"/>
    <col min="15" max="15" width="14.5703125" style="264" customWidth="1"/>
    <col min="16" max="16" width="9.7109375" style="342" customWidth="1"/>
    <col min="17" max="17" width="14.5703125" style="264" customWidth="1"/>
    <col min="18" max="18" width="9.7109375" style="342" customWidth="1"/>
    <col min="19" max="19" width="14.5703125" style="264" customWidth="1"/>
    <col min="20" max="20" width="9.7109375" style="342" customWidth="1"/>
    <col min="21" max="21" width="14.5703125" style="264" customWidth="1"/>
    <col min="22" max="22" width="9.7109375" style="342" customWidth="1"/>
    <col min="23" max="23" width="14.5703125" style="264" customWidth="1"/>
    <col min="24" max="24" width="9.7109375" style="342" customWidth="1"/>
    <col min="25" max="25" width="14.5703125" style="264" customWidth="1"/>
    <col min="26" max="26" width="9.7109375" style="256" customWidth="1"/>
    <col min="27" max="27" width="14.5703125" style="249" customWidth="1"/>
    <col min="28" max="194" width="8.85546875" style="237" customWidth="1"/>
    <col min="195" max="16384" width="9.140625" style="237"/>
  </cols>
  <sheetData>
    <row r="1" spans="1:29" ht="16.5" customHeight="1" x14ac:dyDescent="0.2">
      <c r="A1" s="236" t="s">
        <v>87</v>
      </c>
      <c r="B1" s="778" t="s">
        <v>0</v>
      </c>
      <c r="C1" s="778"/>
      <c r="D1" s="779" t="s">
        <v>1</v>
      </c>
      <c r="E1" s="779"/>
      <c r="F1" s="778" t="s">
        <v>2</v>
      </c>
      <c r="G1" s="778"/>
      <c r="H1" s="779" t="s">
        <v>3</v>
      </c>
      <c r="I1" s="779"/>
      <c r="J1" s="778" t="s">
        <v>4</v>
      </c>
      <c r="K1" s="778"/>
      <c r="L1" s="779" t="s">
        <v>5</v>
      </c>
      <c r="M1" s="779"/>
      <c r="N1" s="778" t="s">
        <v>6</v>
      </c>
      <c r="O1" s="778"/>
      <c r="P1" s="779" t="s">
        <v>7</v>
      </c>
      <c r="Q1" s="779"/>
      <c r="R1" s="778" t="s">
        <v>8</v>
      </c>
      <c r="S1" s="778"/>
      <c r="T1" s="779" t="s">
        <v>9</v>
      </c>
      <c r="U1" s="779"/>
      <c r="V1" s="778" t="s">
        <v>10</v>
      </c>
      <c r="W1" s="778"/>
      <c r="X1" s="779" t="s">
        <v>11</v>
      </c>
      <c r="Y1" s="779"/>
      <c r="Z1" s="780" t="s">
        <v>12</v>
      </c>
      <c r="AA1" s="780"/>
    </row>
    <row r="2" spans="1:29" ht="12.75" customHeight="1" x14ac:dyDescent="0.2">
      <c r="A2" s="238" t="s">
        <v>73</v>
      </c>
      <c r="B2" s="239" t="s">
        <v>13</v>
      </c>
      <c r="C2" s="240" t="s">
        <v>14</v>
      </c>
      <c r="D2" s="241" t="s">
        <v>13</v>
      </c>
      <c r="E2" s="242" t="s">
        <v>14</v>
      </c>
      <c r="F2" s="239" t="s">
        <v>13</v>
      </c>
      <c r="G2" s="240" t="s">
        <v>14</v>
      </c>
      <c r="H2" s="241" t="s">
        <v>13</v>
      </c>
      <c r="I2" s="242" t="s">
        <v>14</v>
      </c>
      <c r="J2" s="239" t="s">
        <v>13</v>
      </c>
      <c r="K2" s="240" t="s">
        <v>14</v>
      </c>
      <c r="L2" s="241" t="s">
        <v>13</v>
      </c>
      <c r="M2" s="242" t="s">
        <v>14</v>
      </c>
      <c r="N2" s="239" t="s">
        <v>13</v>
      </c>
      <c r="O2" s="240" t="s">
        <v>14</v>
      </c>
      <c r="P2" s="241" t="s">
        <v>13</v>
      </c>
      <c r="Q2" s="242" t="s">
        <v>14</v>
      </c>
      <c r="R2" s="239" t="s">
        <v>13</v>
      </c>
      <c r="S2" s="240" t="s">
        <v>14</v>
      </c>
      <c r="T2" s="241" t="s">
        <v>13</v>
      </c>
      <c r="U2" s="242" t="s">
        <v>14</v>
      </c>
      <c r="V2" s="239" t="s">
        <v>13</v>
      </c>
      <c r="W2" s="240" t="s">
        <v>14</v>
      </c>
      <c r="X2" s="241" t="s">
        <v>13</v>
      </c>
      <c r="Y2" s="242" t="s">
        <v>14</v>
      </c>
      <c r="Z2" s="243" t="s">
        <v>13</v>
      </c>
      <c r="AA2" s="244" t="s">
        <v>14</v>
      </c>
    </row>
    <row r="3" spans="1:29" ht="12.75" customHeight="1" x14ac:dyDescent="0.2">
      <c r="A3" s="245" t="s">
        <v>40</v>
      </c>
      <c r="B3" s="246">
        <v>369</v>
      </c>
      <c r="C3" s="247">
        <v>6037.5</v>
      </c>
      <c r="D3" s="248">
        <v>262</v>
      </c>
      <c r="E3" s="249">
        <v>3538</v>
      </c>
      <c r="F3" s="246">
        <v>228</v>
      </c>
      <c r="G3" s="247">
        <v>2702</v>
      </c>
      <c r="H3" s="248">
        <v>225</v>
      </c>
      <c r="I3" s="249">
        <v>3079</v>
      </c>
      <c r="J3" s="246">
        <v>168</v>
      </c>
      <c r="K3" s="247">
        <v>2568</v>
      </c>
      <c r="L3" s="248">
        <v>154</v>
      </c>
      <c r="M3" s="249">
        <v>2246.88</v>
      </c>
      <c r="N3" s="246">
        <v>214</v>
      </c>
      <c r="O3" s="247">
        <v>2842</v>
      </c>
      <c r="P3" s="248">
        <v>469</v>
      </c>
      <c r="Q3" s="249">
        <v>7331</v>
      </c>
      <c r="R3" s="246">
        <v>138</v>
      </c>
      <c r="S3" s="247">
        <v>1445.5</v>
      </c>
      <c r="T3" s="248">
        <v>172</v>
      </c>
      <c r="U3" s="249">
        <v>2045.5</v>
      </c>
      <c r="V3" s="246">
        <v>57</v>
      </c>
      <c r="W3" s="247">
        <v>455.5</v>
      </c>
      <c r="X3" s="248">
        <v>47</v>
      </c>
      <c r="Y3" s="249">
        <v>262.5</v>
      </c>
      <c r="Z3" s="250">
        <f>B3+D3+F3+H3+J3+L3+N3+P3+R3+T3+V3+X3</f>
        <v>2503</v>
      </c>
      <c r="AA3" s="251">
        <f>C3+E3+G3+I3+K3+M3+O3+Q3+S3+U3+W3+Y3</f>
        <v>34553.380000000005</v>
      </c>
      <c r="AC3" s="252"/>
    </row>
    <row r="4" spans="1:29" ht="12.75" customHeight="1" x14ac:dyDescent="0.2">
      <c r="A4" s="253" t="s">
        <v>41</v>
      </c>
      <c r="B4" s="254"/>
      <c r="C4" s="255">
        <v>392</v>
      </c>
      <c r="D4" s="256"/>
      <c r="E4" s="257">
        <v>311.5</v>
      </c>
      <c r="F4" s="254"/>
      <c r="G4" s="255">
        <v>288</v>
      </c>
      <c r="H4" s="256"/>
      <c r="I4" s="257">
        <v>265</v>
      </c>
      <c r="J4" s="254"/>
      <c r="K4" s="255">
        <v>188</v>
      </c>
      <c r="L4" s="256"/>
      <c r="M4" s="257">
        <v>176</v>
      </c>
      <c r="N4" s="254"/>
      <c r="O4" s="255">
        <v>470.5</v>
      </c>
      <c r="P4" s="256"/>
      <c r="Q4" s="257">
        <v>983</v>
      </c>
      <c r="R4" s="254"/>
      <c r="S4" s="255">
        <v>321</v>
      </c>
      <c r="T4" s="256"/>
      <c r="U4" s="257">
        <v>384</v>
      </c>
      <c r="V4" s="254"/>
      <c r="W4" s="255">
        <v>136</v>
      </c>
      <c r="X4" s="256"/>
      <c r="Y4" s="257">
        <v>117</v>
      </c>
      <c r="Z4" s="258"/>
      <c r="AA4" s="259">
        <f>C4+E4+G4+I4+K4+M4+O4+Q4+S4+U4+W4+Y4</f>
        <v>4032</v>
      </c>
    </row>
    <row r="5" spans="1:29" ht="12.75" customHeight="1" x14ac:dyDescent="0.2">
      <c r="A5" s="260" t="s">
        <v>15</v>
      </c>
      <c r="B5" s="246"/>
      <c r="C5" s="261">
        <f>SUM(C3:C4)</f>
        <v>6429.5</v>
      </c>
      <c r="D5" s="248"/>
      <c r="E5" s="262">
        <f>SUM(E3:E4)</f>
        <v>3849.5</v>
      </c>
      <c r="F5" s="246"/>
      <c r="G5" s="261">
        <f>SUM(G3:G4)</f>
        <v>2990</v>
      </c>
      <c r="H5" s="248"/>
      <c r="I5" s="262">
        <f>SUM(I3:I4)</f>
        <v>3344</v>
      </c>
      <c r="J5" s="246"/>
      <c r="K5" s="261">
        <f>SUM(K3:K4)</f>
        <v>2756</v>
      </c>
      <c r="L5" s="248"/>
      <c r="M5" s="262">
        <f>SUM(M3:M4)</f>
        <v>2422.88</v>
      </c>
      <c r="N5" s="246"/>
      <c r="O5" s="261">
        <f>SUM(O3:O4)</f>
        <v>3312.5</v>
      </c>
      <c r="P5" s="248"/>
      <c r="Q5" s="262">
        <f>SUM(Q3:Q4)</f>
        <v>8314</v>
      </c>
      <c r="R5" s="246"/>
      <c r="S5" s="261">
        <f>SUM(S3:S4)</f>
        <v>1766.5</v>
      </c>
      <c r="T5" s="248"/>
      <c r="U5" s="262">
        <f>SUM(U3:U4)</f>
        <v>2429.5</v>
      </c>
      <c r="V5" s="246"/>
      <c r="W5" s="261">
        <f>SUM(W3:W4)</f>
        <v>591.5</v>
      </c>
      <c r="X5" s="248"/>
      <c r="Y5" s="262">
        <f>SUM(Y3:Y4)</f>
        <v>379.5</v>
      </c>
      <c r="Z5" s="250"/>
      <c r="AA5" s="263">
        <f>SUM(AA3:AA4)</f>
        <v>38585.380000000005</v>
      </c>
      <c r="AB5" s="252"/>
      <c r="AC5" s="264"/>
    </row>
    <row r="6" spans="1:29" ht="12.75" customHeight="1" x14ac:dyDescent="0.2">
      <c r="A6" s="253"/>
      <c r="B6" s="246"/>
      <c r="C6" s="261"/>
      <c r="D6" s="248"/>
      <c r="E6" s="262"/>
      <c r="F6" s="246"/>
      <c r="G6" s="261"/>
      <c r="H6" s="248"/>
      <c r="I6" s="262"/>
      <c r="J6" s="246"/>
      <c r="K6" s="261"/>
      <c r="L6" s="248"/>
      <c r="M6" s="262"/>
      <c r="N6" s="246"/>
      <c r="O6" s="261"/>
      <c r="P6" s="248"/>
      <c r="Q6" s="262"/>
      <c r="R6" s="246"/>
      <c r="S6" s="261"/>
      <c r="T6" s="248"/>
      <c r="U6" s="262"/>
      <c r="V6" s="246"/>
      <c r="W6" s="261"/>
      <c r="X6" s="248"/>
      <c r="Y6" s="262"/>
      <c r="Z6" s="250"/>
      <c r="AA6" s="263"/>
      <c r="AB6" s="252"/>
      <c r="AC6" s="264"/>
    </row>
    <row r="7" spans="1:29" s="269" customFormat="1" ht="12.75" customHeight="1" x14ac:dyDescent="0.2">
      <c r="A7" s="253" t="s">
        <v>75</v>
      </c>
      <c r="B7" s="246"/>
      <c r="C7" s="265">
        <v>112146.79</v>
      </c>
      <c r="D7" s="248"/>
      <c r="E7" s="266">
        <v>94558.24</v>
      </c>
      <c r="F7" s="246"/>
      <c r="G7" s="265">
        <v>59596.3</v>
      </c>
      <c r="H7" s="248"/>
      <c r="I7" s="266">
        <v>85245.24</v>
      </c>
      <c r="J7" s="246"/>
      <c r="K7" s="265">
        <v>109859.61</v>
      </c>
      <c r="L7" s="248"/>
      <c r="M7" s="266">
        <v>77757.759999999995</v>
      </c>
      <c r="N7" s="246"/>
      <c r="O7" s="265">
        <v>60063.38</v>
      </c>
      <c r="P7" s="248"/>
      <c r="Q7" s="266">
        <v>212889.78</v>
      </c>
      <c r="R7" s="246"/>
      <c r="S7" s="265">
        <v>84570.5</v>
      </c>
      <c r="T7" s="248"/>
      <c r="U7" s="266">
        <v>77147.839999999997</v>
      </c>
      <c r="V7" s="246"/>
      <c r="W7" s="265">
        <v>17635.97</v>
      </c>
      <c r="X7" s="248"/>
      <c r="Y7" s="266">
        <v>24138.98</v>
      </c>
      <c r="Z7" s="267"/>
      <c r="AA7" s="268">
        <f>C7+E7+G7+I7+K7+M7+O7+Q7+S7+U7+W7+Y7</f>
        <v>1015610.3899999999</v>
      </c>
      <c r="AC7" s="270"/>
    </row>
    <row r="8" spans="1:29" ht="12.75" customHeight="1" x14ac:dyDescent="0.2">
      <c r="A8" s="260"/>
      <c r="B8" s="254"/>
      <c r="C8" s="271"/>
      <c r="D8" s="256"/>
      <c r="E8" s="272"/>
      <c r="F8" s="254"/>
      <c r="G8" s="271"/>
      <c r="H8" s="256"/>
      <c r="I8" s="272"/>
      <c r="J8" s="254"/>
      <c r="K8" s="271"/>
      <c r="L8" s="256"/>
      <c r="M8" s="272"/>
      <c r="N8" s="254"/>
      <c r="O8" s="271"/>
      <c r="P8" s="256"/>
      <c r="Q8" s="272"/>
      <c r="R8" s="254"/>
      <c r="S8" s="271"/>
      <c r="T8" s="256"/>
      <c r="U8" s="272"/>
      <c r="V8" s="254"/>
      <c r="W8" s="271"/>
      <c r="X8" s="256"/>
      <c r="Y8" s="272"/>
      <c r="Z8" s="267"/>
      <c r="AA8" s="263"/>
      <c r="AC8" s="273"/>
    </row>
    <row r="9" spans="1:29" ht="12.75" customHeight="1" x14ac:dyDescent="0.2">
      <c r="A9" s="260" t="s">
        <v>24</v>
      </c>
      <c r="B9" s="254"/>
      <c r="C9" s="247"/>
      <c r="D9" s="256"/>
      <c r="E9" s="249"/>
      <c r="F9" s="254"/>
      <c r="G9" s="247"/>
      <c r="H9" s="256"/>
      <c r="I9" s="249"/>
      <c r="J9" s="254"/>
      <c r="K9" s="247"/>
      <c r="L9" s="256"/>
      <c r="M9" s="249"/>
      <c r="N9" s="254"/>
      <c r="O9" s="247"/>
      <c r="P9" s="256"/>
      <c r="Q9" s="249"/>
      <c r="R9" s="254"/>
      <c r="S9" s="247"/>
      <c r="T9" s="256"/>
      <c r="U9" s="249"/>
      <c r="V9" s="254"/>
      <c r="W9" s="247"/>
      <c r="X9" s="256"/>
      <c r="Y9" s="249"/>
      <c r="Z9" s="258"/>
      <c r="AA9" s="274"/>
    </row>
    <row r="10" spans="1:29" ht="12.75" customHeight="1" x14ac:dyDescent="0.2">
      <c r="A10" s="269" t="s">
        <v>26</v>
      </c>
      <c r="B10" s="254">
        <v>179</v>
      </c>
      <c r="C10" s="247">
        <v>2693.7</v>
      </c>
      <c r="D10" s="256">
        <v>100</v>
      </c>
      <c r="E10" s="249">
        <v>2578.09</v>
      </c>
      <c r="F10" s="254">
        <v>79</v>
      </c>
      <c r="G10" s="247">
        <v>1930.95</v>
      </c>
      <c r="H10" s="256">
        <v>34</v>
      </c>
      <c r="I10" s="249">
        <v>819.51</v>
      </c>
      <c r="J10" s="254">
        <v>22</v>
      </c>
      <c r="K10" s="247">
        <v>598.83000000000004</v>
      </c>
      <c r="L10" s="256">
        <v>35</v>
      </c>
      <c r="M10" s="249">
        <v>672.92</v>
      </c>
      <c r="N10" s="254">
        <v>73</v>
      </c>
      <c r="O10" s="247">
        <v>1446.72</v>
      </c>
      <c r="P10" s="256">
        <v>164</v>
      </c>
      <c r="Q10" s="249">
        <v>3209.67</v>
      </c>
      <c r="R10" s="254">
        <v>76</v>
      </c>
      <c r="S10" s="247">
        <v>2551.6999999999998</v>
      </c>
      <c r="T10" s="256">
        <v>71</v>
      </c>
      <c r="U10" s="249">
        <v>2183.56</v>
      </c>
      <c r="V10" s="254">
        <v>31</v>
      </c>
      <c r="W10" s="247">
        <v>1034.3399999999999</v>
      </c>
      <c r="X10" s="256">
        <v>38</v>
      </c>
      <c r="Y10" s="249">
        <v>1721.12</v>
      </c>
      <c r="Z10" s="250">
        <f t="shared" ref="Z10:AA13" si="0">B10+D10+F10+H10+J10+L10+N10+P10+R10+T10+V10+X10</f>
        <v>902</v>
      </c>
      <c r="AA10" s="251">
        <f t="shared" si="0"/>
        <v>21441.11</v>
      </c>
    </row>
    <row r="11" spans="1:29" ht="12.75" customHeight="1" x14ac:dyDescent="0.2">
      <c r="A11" s="269" t="s">
        <v>102</v>
      </c>
      <c r="B11" s="254"/>
      <c r="C11" s="247"/>
      <c r="D11" s="256"/>
      <c r="E11" s="249"/>
      <c r="F11" s="254"/>
      <c r="G11" s="247"/>
      <c r="H11" s="256"/>
      <c r="I11" s="249"/>
      <c r="J11" s="254"/>
      <c r="K11" s="247"/>
      <c r="L11" s="256"/>
      <c r="M11" s="249"/>
      <c r="N11" s="254">
        <v>1</v>
      </c>
      <c r="O11" s="247">
        <v>8.84</v>
      </c>
      <c r="P11" s="256"/>
      <c r="Q11" s="249"/>
      <c r="R11" s="254"/>
      <c r="S11" s="247"/>
      <c r="T11" s="256">
        <v>2</v>
      </c>
      <c r="U11" s="249">
        <v>19.440000000000001</v>
      </c>
      <c r="V11" s="254"/>
      <c r="W11" s="247"/>
      <c r="X11" s="256"/>
      <c r="Y11" s="249"/>
      <c r="Z11" s="250">
        <f t="shared" si="0"/>
        <v>3</v>
      </c>
      <c r="AA11" s="251">
        <f t="shared" si="0"/>
        <v>28.28</v>
      </c>
    </row>
    <row r="12" spans="1:29" ht="12.75" customHeight="1" x14ac:dyDescent="0.2">
      <c r="A12" s="253" t="s">
        <v>95</v>
      </c>
      <c r="B12" s="254">
        <v>32</v>
      </c>
      <c r="C12" s="247">
        <v>1069</v>
      </c>
      <c r="D12" s="256">
        <v>13</v>
      </c>
      <c r="E12" s="249">
        <v>946</v>
      </c>
      <c r="F12" s="254">
        <v>-10</v>
      </c>
      <c r="G12" s="247">
        <v>-300</v>
      </c>
      <c r="H12" s="256">
        <v>-1</v>
      </c>
      <c r="I12" s="249">
        <v>-76</v>
      </c>
      <c r="J12" s="254">
        <v>1</v>
      </c>
      <c r="K12" s="247">
        <v>164</v>
      </c>
      <c r="L12" s="256">
        <v>1</v>
      </c>
      <c r="M12" s="249">
        <v>-76</v>
      </c>
      <c r="N12" s="254">
        <v>3</v>
      </c>
      <c r="O12" s="247">
        <v>131.80000000000001</v>
      </c>
      <c r="P12" s="256">
        <v>10</v>
      </c>
      <c r="Q12" s="249">
        <v>213.99</v>
      </c>
      <c r="R12" s="254"/>
      <c r="S12" s="247"/>
      <c r="T12" s="256">
        <v>1</v>
      </c>
      <c r="U12" s="249">
        <v>94</v>
      </c>
      <c r="V12" s="254">
        <v>-2</v>
      </c>
      <c r="W12" s="247">
        <v>-53.81</v>
      </c>
      <c r="X12" s="256"/>
      <c r="Y12" s="249"/>
      <c r="Z12" s="250">
        <f t="shared" si="0"/>
        <v>48</v>
      </c>
      <c r="AA12" s="251">
        <f t="shared" si="0"/>
        <v>2112.98</v>
      </c>
    </row>
    <row r="13" spans="1:29" s="277" customFormat="1" ht="12.75" customHeight="1" x14ac:dyDescent="0.2">
      <c r="A13" s="253" t="s">
        <v>96</v>
      </c>
      <c r="B13" s="255"/>
      <c r="C13" s="275"/>
      <c r="D13" s="257"/>
      <c r="E13" s="276"/>
      <c r="F13" s="255"/>
      <c r="G13" s="275"/>
      <c r="H13" s="257"/>
      <c r="I13" s="276"/>
      <c r="J13" s="255"/>
      <c r="K13" s="275"/>
      <c r="L13" s="257"/>
      <c r="M13" s="276"/>
      <c r="N13" s="255">
        <v>1</v>
      </c>
      <c r="O13" s="275">
        <v>177.4</v>
      </c>
      <c r="P13" s="257"/>
      <c r="Q13" s="276"/>
      <c r="R13" s="255"/>
      <c r="S13" s="275"/>
      <c r="T13" s="257"/>
      <c r="U13" s="276"/>
      <c r="V13" s="255"/>
      <c r="W13" s="275"/>
      <c r="X13" s="257"/>
      <c r="Y13" s="276"/>
      <c r="Z13" s="250">
        <f t="shared" si="0"/>
        <v>1</v>
      </c>
      <c r="AA13" s="251">
        <f t="shared" si="0"/>
        <v>177.4</v>
      </c>
    </row>
    <row r="14" spans="1:29" ht="12.75" customHeight="1" x14ac:dyDescent="0.2">
      <c r="A14" s="278" t="s">
        <v>20</v>
      </c>
      <c r="B14" s="246">
        <f t="shared" ref="B14:AA14" si="1">SUM(B10:B13)</f>
        <v>211</v>
      </c>
      <c r="C14" s="261">
        <f t="shared" si="1"/>
        <v>3762.7</v>
      </c>
      <c r="D14" s="248">
        <f t="shared" si="1"/>
        <v>113</v>
      </c>
      <c r="E14" s="262">
        <f t="shared" si="1"/>
        <v>3524.09</v>
      </c>
      <c r="F14" s="246">
        <f t="shared" si="1"/>
        <v>69</v>
      </c>
      <c r="G14" s="261">
        <f t="shared" si="1"/>
        <v>1630.95</v>
      </c>
      <c r="H14" s="248">
        <f t="shared" si="1"/>
        <v>33</v>
      </c>
      <c r="I14" s="262">
        <f t="shared" si="1"/>
        <v>743.51</v>
      </c>
      <c r="J14" s="246">
        <f t="shared" si="1"/>
        <v>23</v>
      </c>
      <c r="K14" s="261">
        <f t="shared" si="1"/>
        <v>762.83</v>
      </c>
      <c r="L14" s="248">
        <f t="shared" si="1"/>
        <v>36</v>
      </c>
      <c r="M14" s="262">
        <f t="shared" si="1"/>
        <v>596.91999999999996</v>
      </c>
      <c r="N14" s="246">
        <f t="shared" si="1"/>
        <v>78</v>
      </c>
      <c r="O14" s="261">
        <f t="shared" si="1"/>
        <v>1764.76</v>
      </c>
      <c r="P14" s="248">
        <f t="shared" si="1"/>
        <v>174</v>
      </c>
      <c r="Q14" s="262">
        <f t="shared" si="1"/>
        <v>3423.66</v>
      </c>
      <c r="R14" s="246">
        <f t="shared" si="1"/>
        <v>76</v>
      </c>
      <c r="S14" s="261">
        <f t="shared" si="1"/>
        <v>2551.6999999999998</v>
      </c>
      <c r="T14" s="248">
        <f t="shared" si="1"/>
        <v>74</v>
      </c>
      <c r="U14" s="262">
        <f t="shared" si="1"/>
        <v>2297</v>
      </c>
      <c r="V14" s="246">
        <f t="shared" si="1"/>
        <v>29</v>
      </c>
      <c r="W14" s="261">
        <f t="shared" si="1"/>
        <v>980.53</v>
      </c>
      <c r="X14" s="248">
        <f t="shared" si="1"/>
        <v>38</v>
      </c>
      <c r="Y14" s="262">
        <f t="shared" si="1"/>
        <v>1721.12</v>
      </c>
      <c r="Z14" s="279">
        <f t="shared" si="1"/>
        <v>954</v>
      </c>
      <c r="AA14" s="280">
        <f t="shared" si="1"/>
        <v>23759.77</v>
      </c>
    </row>
    <row r="15" spans="1:29" s="277" customFormat="1" ht="12.75" customHeight="1" x14ac:dyDescent="0.2">
      <c r="B15" s="246"/>
      <c r="C15" s="281"/>
      <c r="D15" s="248"/>
      <c r="E15" s="282"/>
      <c r="F15" s="246"/>
      <c r="G15" s="281"/>
      <c r="H15" s="248"/>
      <c r="I15" s="282"/>
      <c r="J15" s="246"/>
      <c r="K15" s="281"/>
      <c r="L15" s="248"/>
      <c r="M15" s="282"/>
      <c r="N15" s="246"/>
      <c r="O15" s="281"/>
      <c r="P15" s="248"/>
      <c r="Q15" s="282"/>
      <c r="R15" s="246"/>
      <c r="S15" s="281"/>
      <c r="T15" s="248"/>
      <c r="U15" s="282"/>
      <c r="V15" s="246"/>
      <c r="W15" s="281"/>
      <c r="X15" s="248"/>
      <c r="Y15" s="282"/>
      <c r="Z15" s="250"/>
      <c r="AA15" s="251"/>
    </row>
    <row r="16" spans="1:29" ht="12.75" customHeight="1" x14ac:dyDescent="0.2">
      <c r="A16" s="260" t="s">
        <v>25</v>
      </c>
      <c r="B16" s="254"/>
      <c r="C16" s="247"/>
      <c r="D16" s="256"/>
      <c r="E16" s="249"/>
      <c r="F16" s="254"/>
      <c r="G16" s="247"/>
      <c r="H16" s="256"/>
      <c r="I16" s="249"/>
      <c r="J16" s="254"/>
      <c r="K16" s="247"/>
      <c r="L16" s="256"/>
      <c r="M16" s="249"/>
      <c r="N16" s="254"/>
      <c r="O16" s="247"/>
      <c r="P16" s="256"/>
      <c r="Q16" s="249"/>
      <c r="R16" s="254"/>
      <c r="S16" s="247"/>
      <c r="T16" s="256"/>
      <c r="U16" s="249"/>
      <c r="V16" s="254"/>
      <c r="W16" s="247"/>
      <c r="X16" s="256"/>
      <c r="Y16" s="249"/>
      <c r="Z16" s="258"/>
      <c r="AA16" s="274"/>
    </row>
    <row r="17" spans="1:29" ht="12.75" customHeight="1" x14ac:dyDescent="0.2">
      <c r="A17" s="253" t="s">
        <v>52</v>
      </c>
      <c r="B17" s="246"/>
      <c r="C17" s="281"/>
      <c r="D17" s="248">
        <v>101</v>
      </c>
      <c r="E17" s="282">
        <v>3719.28</v>
      </c>
      <c r="F17" s="246">
        <v>72</v>
      </c>
      <c r="G17" s="281">
        <v>3010.46</v>
      </c>
      <c r="H17" s="248">
        <v>103</v>
      </c>
      <c r="I17" s="282">
        <v>4223.62</v>
      </c>
      <c r="J17" s="246">
        <v>58</v>
      </c>
      <c r="K17" s="281">
        <v>2579.08</v>
      </c>
      <c r="L17" s="248">
        <v>63</v>
      </c>
      <c r="M17" s="282">
        <v>3395.99</v>
      </c>
      <c r="N17" s="246">
        <v>109</v>
      </c>
      <c r="O17" s="281">
        <v>3552.69</v>
      </c>
      <c r="P17" s="248">
        <v>43</v>
      </c>
      <c r="Q17" s="282">
        <v>2082.86</v>
      </c>
      <c r="R17" s="246">
        <v>13</v>
      </c>
      <c r="S17" s="281">
        <v>535.47</v>
      </c>
      <c r="T17" s="248">
        <v>68</v>
      </c>
      <c r="U17" s="282">
        <v>4687.62</v>
      </c>
      <c r="V17" s="246"/>
      <c r="W17" s="281"/>
      <c r="X17" s="248"/>
      <c r="Y17" s="282"/>
      <c r="Z17" s="250">
        <f t="shared" ref="Z17:AA21" si="2">B17+D17+F17+H17+J17+L17+N17+P17+R17+T17+V17+X17</f>
        <v>630</v>
      </c>
      <c r="AA17" s="251">
        <f t="shared" si="2"/>
        <v>27787.07</v>
      </c>
    </row>
    <row r="18" spans="1:29" ht="12.75" customHeight="1" x14ac:dyDescent="0.2">
      <c r="A18" s="253" t="s">
        <v>22</v>
      </c>
      <c r="B18" s="254"/>
      <c r="C18" s="247"/>
      <c r="D18" s="256">
        <v>1</v>
      </c>
      <c r="E18" s="249">
        <v>308.57</v>
      </c>
      <c r="F18" s="254"/>
      <c r="G18" s="247"/>
      <c r="H18" s="256"/>
      <c r="I18" s="249"/>
      <c r="J18" s="254"/>
      <c r="K18" s="247"/>
      <c r="L18" s="256"/>
      <c r="M18" s="249"/>
      <c r="N18" s="254"/>
      <c r="O18" s="247"/>
      <c r="P18" s="256"/>
      <c r="Q18" s="249"/>
      <c r="R18" s="254"/>
      <c r="S18" s="247"/>
      <c r="T18" s="256"/>
      <c r="U18" s="249"/>
      <c r="V18" s="246"/>
      <c r="W18" s="281"/>
      <c r="X18" s="256"/>
      <c r="Y18" s="249"/>
      <c r="Z18" s="250">
        <f t="shared" si="2"/>
        <v>1</v>
      </c>
      <c r="AA18" s="251">
        <f t="shared" si="2"/>
        <v>308.57</v>
      </c>
    </row>
    <row r="19" spans="1:29" ht="12.75" customHeight="1" x14ac:dyDescent="0.2">
      <c r="A19" s="253" t="s">
        <v>56</v>
      </c>
      <c r="B19" s="246">
        <v>9</v>
      </c>
      <c r="C19" s="281">
        <v>2394.27</v>
      </c>
      <c r="D19" s="248">
        <v>3</v>
      </c>
      <c r="E19" s="282">
        <v>668.78</v>
      </c>
      <c r="F19" s="246">
        <v>2</v>
      </c>
      <c r="G19" s="281">
        <v>441.31</v>
      </c>
      <c r="H19" s="248">
        <v>5</v>
      </c>
      <c r="I19" s="282">
        <v>1896.99</v>
      </c>
      <c r="J19" s="246">
        <v>1</v>
      </c>
      <c r="K19" s="281">
        <v>134.87</v>
      </c>
      <c r="L19" s="248">
        <v>3</v>
      </c>
      <c r="M19" s="282">
        <v>891.56</v>
      </c>
      <c r="N19" s="246">
        <v>5</v>
      </c>
      <c r="O19" s="281">
        <v>1743.25</v>
      </c>
      <c r="P19" s="248">
        <v>22</v>
      </c>
      <c r="Q19" s="282">
        <v>6040.32</v>
      </c>
      <c r="R19" s="246">
        <v>2</v>
      </c>
      <c r="S19" s="281">
        <v>674.65</v>
      </c>
      <c r="T19" s="248">
        <v>3</v>
      </c>
      <c r="U19" s="282">
        <v>1171.5</v>
      </c>
      <c r="V19" s="246">
        <v>1</v>
      </c>
      <c r="W19" s="281">
        <v>1078.67</v>
      </c>
      <c r="X19" s="248">
        <v>1</v>
      </c>
      <c r="Y19" s="282">
        <v>352.38</v>
      </c>
      <c r="Z19" s="250">
        <f t="shared" si="2"/>
        <v>57</v>
      </c>
      <c r="AA19" s="251">
        <f t="shared" si="2"/>
        <v>17488.55</v>
      </c>
    </row>
    <row r="20" spans="1:29" ht="12.75" customHeight="1" x14ac:dyDescent="0.2">
      <c r="A20" s="253" t="s">
        <v>23</v>
      </c>
      <c r="B20" s="246">
        <v>9</v>
      </c>
      <c r="C20" s="281">
        <v>1060.1600000000001</v>
      </c>
      <c r="D20" s="248">
        <v>5</v>
      </c>
      <c r="E20" s="282">
        <v>1237.3699999999999</v>
      </c>
      <c r="F20" s="246">
        <v>12</v>
      </c>
      <c r="G20" s="281">
        <v>1145.67</v>
      </c>
      <c r="H20" s="248">
        <v>5</v>
      </c>
      <c r="I20" s="282">
        <v>708.76</v>
      </c>
      <c r="J20" s="246">
        <v>18</v>
      </c>
      <c r="K20" s="281">
        <v>2241.7600000000002</v>
      </c>
      <c r="L20" s="248">
        <v>7</v>
      </c>
      <c r="M20" s="282">
        <v>702.7</v>
      </c>
      <c r="N20" s="246">
        <v>11</v>
      </c>
      <c r="O20" s="281">
        <v>1721.64</v>
      </c>
      <c r="P20" s="248">
        <v>13</v>
      </c>
      <c r="Q20" s="282">
        <v>2776.57</v>
      </c>
      <c r="R20" s="246">
        <v>6</v>
      </c>
      <c r="S20" s="281">
        <v>1833.15</v>
      </c>
      <c r="T20" s="248">
        <v>4</v>
      </c>
      <c r="U20" s="282">
        <v>710.5</v>
      </c>
      <c r="V20" s="246"/>
      <c r="W20" s="281"/>
      <c r="X20" s="248">
        <v>3</v>
      </c>
      <c r="Y20" s="282">
        <v>1305.94</v>
      </c>
      <c r="Z20" s="250">
        <f t="shared" si="2"/>
        <v>93</v>
      </c>
      <c r="AA20" s="251">
        <f t="shared" si="2"/>
        <v>15444.22</v>
      </c>
    </row>
    <row r="21" spans="1:29" ht="12.75" customHeight="1" x14ac:dyDescent="0.2">
      <c r="A21" s="253" t="s">
        <v>58</v>
      </c>
      <c r="B21" s="255"/>
      <c r="C21" s="275"/>
      <c r="D21" s="257"/>
      <c r="E21" s="276"/>
      <c r="F21" s="255"/>
      <c r="G21" s="275"/>
      <c r="H21" s="257">
        <v>1</v>
      </c>
      <c r="I21" s="276">
        <v>815.3</v>
      </c>
      <c r="J21" s="254"/>
      <c r="K21" s="247"/>
      <c r="L21" s="256"/>
      <c r="M21" s="249"/>
      <c r="N21" s="254">
        <v>1</v>
      </c>
      <c r="O21" s="247">
        <v>3278.7</v>
      </c>
      <c r="P21" s="256"/>
      <c r="Q21" s="249"/>
      <c r="R21" s="254"/>
      <c r="S21" s="247"/>
      <c r="T21" s="256">
        <v>2</v>
      </c>
      <c r="U21" s="249">
        <v>133</v>
      </c>
      <c r="V21" s="254">
        <v>1</v>
      </c>
      <c r="W21" s="247">
        <v>567.44000000000005</v>
      </c>
      <c r="X21" s="256"/>
      <c r="Y21" s="249"/>
      <c r="Z21" s="250">
        <f t="shared" si="2"/>
        <v>5</v>
      </c>
      <c r="AA21" s="251">
        <f t="shared" si="2"/>
        <v>4794.4400000000005</v>
      </c>
    </row>
    <row r="22" spans="1:29" ht="12.75" customHeight="1" x14ac:dyDescent="0.2">
      <c r="A22" s="260" t="s">
        <v>21</v>
      </c>
      <c r="B22" s="246">
        <f t="shared" ref="B22:AA22" si="3">SUM(B17:B21)</f>
        <v>18</v>
      </c>
      <c r="C22" s="261">
        <f t="shared" si="3"/>
        <v>3454.4300000000003</v>
      </c>
      <c r="D22" s="248">
        <f t="shared" si="3"/>
        <v>110</v>
      </c>
      <c r="E22" s="262">
        <f t="shared" si="3"/>
        <v>5934</v>
      </c>
      <c r="F22" s="246">
        <f t="shared" si="3"/>
        <v>86</v>
      </c>
      <c r="G22" s="261">
        <f t="shared" si="3"/>
        <v>4597.4400000000005</v>
      </c>
      <c r="H22" s="248">
        <f t="shared" si="3"/>
        <v>114</v>
      </c>
      <c r="I22" s="262">
        <f t="shared" si="3"/>
        <v>7644.67</v>
      </c>
      <c r="J22" s="283">
        <f t="shared" si="3"/>
        <v>77</v>
      </c>
      <c r="K22" s="284">
        <f t="shared" si="3"/>
        <v>4955.71</v>
      </c>
      <c r="L22" s="285">
        <f t="shared" si="3"/>
        <v>73</v>
      </c>
      <c r="M22" s="286">
        <f t="shared" si="3"/>
        <v>4990.2499999999991</v>
      </c>
      <c r="N22" s="283">
        <f t="shared" si="3"/>
        <v>126</v>
      </c>
      <c r="O22" s="284">
        <f t="shared" si="3"/>
        <v>10296.280000000001</v>
      </c>
      <c r="P22" s="285">
        <f t="shared" si="3"/>
        <v>78</v>
      </c>
      <c r="Q22" s="286">
        <f t="shared" si="3"/>
        <v>10899.75</v>
      </c>
      <c r="R22" s="283">
        <f t="shared" si="3"/>
        <v>21</v>
      </c>
      <c r="S22" s="284">
        <f t="shared" si="3"/>
        <v>3043.27</v>
      </c>
      <c r="T22" s="285">
        <f t="shared" si="3"/>
        <v>77</v>
      </c>
      <c r="U22" s="286">
        <f t="shared" si="3"/>
        <v>6702.62</v>
      </c>
      <c r="V22" s="283">
        <f t="shared" si="3"/>
        <v>2</v>
      </c>
      <c r="W22" s="284">
        <f t="shared" si="3"/>
        <v>1646.1100000000001</v>
      </c>
      <c r="X22" s="285">
        <f t="shared" si="3"/>
        <v>4</v>
      </c>
      <c r="Y22" s="286">
        <f t="shared" si="3"/>
        <v>1658.3200000000002</v>
      </c>
      <c r="Z22" s="279">
        <f t="shared" si="3"/>
        <v>786</v>
      </c>
      <c r="AA22" s="280">
        <f t="shared" si="3"/>
        <v>65822.850000000006</v>
      </c>
    </row>
    <row r="23" spans="1:29" s="277" customFormat="1" ht="12.75" customHeight="1" x14ac:dyDescent="0.2">
      <c r="A23" s="260"/>
      <c r="B23" s="246"/>
      <c r="C23" s="287"/>
      <c r="D23" s="248"/>
      <c r="E23" s="288"/>
      <c r="F23" s="246"/>
      <c r="G23" s="287"/>
      <c r="H23" s="248"/>
      <c r="I23" s="288"/>
      <c r="J23" s="246"/>
      <c r="K23" s="287"/>
      <c r="L23" s="248"/>
      <c r="M23" s="288"/>
      <c r="N23" s="246"/>
      <c r="O23" s="287"/>
      <c r="P23" s="248"/>
      <c r="Q23" s="288"/>
      <c r="R23" s="246"/>
      <c r="S23" s="287"/>
      <c r="T23" s="248"/>
      <c r="U23" s="288"/>
      <c r="V23" s="246"/>
      <c r="W23" s="287"/>
      <c r="X23" s="248"/>
      <c r="Y23" s="288"/>
      <c r="Z23" s="250"/>
      <c r="AA23" s="289"/>
    </row>
    <row r="24" spans="1:29" ht="12.75" customHeight="1" x14ac:dyDescent="0.2">
      <c r="A24" s="260" t="s">
        <v>27</v>
      </c>
      <c r="B24" s="254"/>
      <c r="C24" s="247"/>
      <c r="D24" s="256"/>
      <c r="E24" s="249"/>
      <c r="F24" s="254"/>
      <c r="G24" s="247"/>
      <c r="H24" s="256"/>
      <c r="I24" s="249"/>
      <c r="J24" s="254"/>
      <c r="K24" s="247"/>
      <c r="L24" s="256"/>
      <c r="M24" s="249"/>
      <c r="N24" s="254"/>
      <c r="O24" s="247"/>
      <c r="P24" s="256"/>
      <c r="Q24" s="249"/>
      <c r="R24" s="254"/>
      <c r="S24" s="247"/>
      <c r="T24" s="256"/>
      <c r="U24" s="249"/>
      <c r="V24" s="254"/>
      <c r="W24" s="247"/>
      <c r="X24" s="256"/>
      <c r="Y24" s="249"/>
      <c r="Z24" s="258"/>
      <c r="AA24" s="274"/>
    </row>
    <row r="25" spans="1:29" s="277" customFormat="1" ht="12.75" customHeight="1" x14ac:dyDescent="0.2">
      <c r="A25" s="253" t="s">
        <v>53</v>
      </c>
      <c r="B25" s="246">
        <v>17</v>
      </c>
      <c r="C25" s="281">
        <v>638</v>
      </c>
      <c r="D25" s="248">
        <v>28</v>
      </c>
      <c r="E25" s="282">
        <v>2745.7</v>
      </c>
      <c r="F25" s="246">
        <v>46</v>
      </c>
      <c r="G25" s="281">
        <v>1811.95</v>
      </c>
      <c r="H25" s="248">
        <v>81</v>
      </c>
      <c r="I25" s="282">
        <v>2912.65</v>
      </c>
      <c r="J25" s="246">
        <v>23</v>
      </c>
      <c r="K25" s="281">
        <v>728</v>
      </c>
      <c r="L25" s="248">
        <v>34</v>
      </c>
      <c r="M25" s="282">
        <v>1013</v>
      </c>
      <c r="N25" s="246">
        <v>55</v>
      </c>
      <c r="O25" s="290">
        <v>1415.97</v>
      </c>
      <c r="P25" s="248">
        <v>94</v>
      </c>
      <c r="Q25" s="291">
        <v>2801</v>
      </c>
      <c r="R25" s="246">
        <v>107</v>
      </c>
      <c r="S25" s="290">
        <v>3048.46</v>
      </c>
      <c r="T25" s="248">
        <v>112</v>
      </c>
      <c r="U25" s="291">
        <v>5059.1400000000003</v>
      </c>
      <c r="V25" s="246">
        <v>34</v>
      </c>
      <c r="W25" s="290">
        <v>1402.95</v>
      </c>
      <c r="X25" s="248">
        <v>19</v>
      </c>
      <c r="Y25" s="291">
        <v>836.74</v>
      </c>
      <c r="Z25" s="250">
        <f>B25+D25+F25+H25+J25+L25+N25+P25+R25+T25+V25+X25</f>
        <v>650</v>
      </c>
      <c r="AA25" s="292">
        <f>C25+E25+G25+I25+K25+M25+O25+Q25+S25+U25+W25+Y25</f>
        <v>24413.56</v>
      </c>
    </row>
    <row r="26" spans="1:29" ht="12.75" customHeight="1" x14ac:dyDescent="0.2">
      <c r="A26" s="253" t="s">
        <v>54</v>
      </c>
      <c r="B26" s="246">
        <v>10</v>
      </c>
      <c r="C26" s="281">
        <v>797.04</v>
      </c>
      <c r="D26" s="248">
        <v>45</v>
      </c>
      <c r="E26" s="282">
        <v>2259.21</v>
      </c>
      <c r="F26" s="246">
        <v>21</v>
      </c>
      <c r="G26" s="281">
        <v>445.38</v>
      </c>
      <c r="H26" s="248">
        <v>65</v>
      </c>
      <c r="I26" s="282">
        <v>1350.51</v>
      </c>
      <c r="J26" s="246">
        <v>13</v>
      </c>
      <c r="K26" s="281">
        <v>239.88</v>
      </c>
      <c r="L26" s="248">
        <v>5</v>
      </c>
      <c r="M26" s="282">
        <v>152.72999999999999</v>
      </c>
      <c r="N26" s="246">
        <v>21</v>
      </c>
      <c r="O26" s="290">
        <v>353.85</v>
      </c>
      <c r="P26" s="248">
        <v>45</v>
      </c>
      <c r="Q26" s="291">
        <v>1236.78</v>
      </c>
      <c r="R26" s="246">
        <v>32</v>
      </c>
      <c r="S26" s="290">
        <v>710.9</v>
      </c>
      <c r="T26" s="248">
        <v>72</v>
      </c>
      <c r="U26" s="291">
        <v>1712.7</v>
      </c>
      <c r="V26" s="246">
        <v>55</v>
      </c>
      <c r="W26" s="290">
        <v>486.83</v>
      </c>
      <c r="X26" s="248">
        <v>33</v>
      </c>
      <c r="Y26" s="291">
        <v>1426.9</v>
      </c>
      <c r="Z26" s="250">
        <f>B26+D26+F26+H26+J26+L26+N26+P26+R26+T26+V26+X26</f>
        <v>417</v>
      </c>
      <c r="AA26" s="292">
        <f>C26+E26+G26+I26+K26+M26+O26+Q26+S26+U26+W26+Y26</f>
        <v>11172.71</v>
      </c>
    </row>
    <row r="27" spans="1:29" s="300" customFormat="1" ht="12.75" customHeight="1" x14ac:dyDescent="0.2">
      <c r="A27" s="293" t="s">
        <v>97</v>
      </c>
      <c r="B27" s="294">
        <f t="shared" ref="B27:Y27" si="4">B25+B26</f>
        <v>27</v>
      </c>
      <c r="C27" s="295">
        <f t="shared" si="4"/>
        <v>1435.04</v>
      </c>
      <c r="D27" s="296">
        <f t="shared" si="4"/>
        <v>73</v>
      </c>
      <c r="E27" s="297">
        <f t="shared" si="4"/>
        <v>5004.91</v>
      </c>
      <c r="F27" s="294">
        <f t="shared" si="4"/>
        <v>67</v>
      </c>
      <c r="G27" s="295">
        <f t="shared" si="4"/>
        <v>2257.33</v>
      </c>
      <c r="H27" s="296">
        <f t="shared" si="4"/>
        <v>146</v>
      </c>
      <c r="I27" s="297">
        <f t="shared" si="4"/>
        <v>4263.16</v>
      </c>
      <c r="J27" s="294">
        <f t="shared" si="4"/>
        <v>36</v>
      </c>
      <c r="K27" s="295">
        <f t="shared" si="4"/>
        <v>967.88</v>
      </c>
      <c r="L27" s="296">
        <f t="shared" si="4"/>
        <v>39</v>
      </c>
      <c r="M27" s="297">
        <f t="shared" si="4"/>
        <v>1165.73</v>
      </c>
      <c r="N27" s="294">
        <f t="shared" si="4"/>
        <v>76</v>
      </c>
      <c r="O27" s="295">
        <f t="shared" si="4"/>
        <v>1769.8200000000002</v>
      </c>
      <c r="P27" s="296">
        <f t="shared" si="4"/>
        <v>139</v>
      </c>
      <c r="Q27" s="297">
        <f t="shared" si="4"/>
        <v>4037.7799999999997</v>
      </c>
      <c r="R27" s="294">
        <f t="shared" si="4"/>
        <v>139</v>
      </c>
      <c r="S27" s="295">
        <f t="shared" si="4"/>
        <v>3759.36</v>
      </c>
      <c r="T27" s="296">
        <f t="shared" si="4"/>
        <v>184</v>
      </c>
      <c r="U27" s="297">
        <f t="shared" si="4"/>
        <v>6771.84</v>
      </c>
      <c r="V27" s="294">
        <f t="shared" si="4"/>
        <v>89</v>
      </c>
      <c r="W27" s="295">
        <f t="shared" si="4"/>
        <v>1889.78</v>
      </c>
      <c r="X27" s="296">
        <f t="shared" si="4"/>
        <v>52</v>
      </c>
      <c r="Y27" s="297">
        <f t="shared" si="4"/>
        <v>2263.6400000000003</v>
      </c>
      <c r="Z27" s="298">
        <f t="shared" ref="Z27:AA27" si="5">SUM(Z25:Z26)</f>
        <v>1067</v>
      </c>
      <c r="AA27" s="299">
        <f t="shared" si="5"/>
        <v>35586.270000000004</v>
      </c>
    </row>
    <row r="28" spans="1:29" s="307" customFormat="1" ht="12.75" customHeight="1" x14ac:dyDescent="0.2">
      <c r="A28" s="293"/>
      <c r="B28" s="301"/>
      <c r="C28" s="302"/>
      <c r="D28" s="303"/>
      <c r="E28" s="304"/>
      <c r="F28" s="301"/>
      <c r="G28" s="302"/>
      <c r="H28" s="303"/>
      <c r="I28" s="304"/>
      <c r="J28" s="301"/>
      <c r="K28" s="302"/>
      <c r="L28" s="303"/>
      <c r="M28" s="304"/>
      <c r="N28" s="301"/>
      <c r="O28" s="302"/>
      <c r="P28" s="303"/>
      <c r="Q28" s="304"/>
      <c r="R28" s="301"/>
      <c r="S28" s="302"/>
      <c r="T28" s="303"/>
      <c r="U28" s="304"/>
      <c r="V28" s="301"/>
      <c r="W28" s="302"/>
      <c r="X28" s="303"/>
      <c r="Y28" s="304"/>
      <c r="Z28" s="305"/>
      <c r="AA28" s="306"/>
    </row>
    <row r="29" spans="1:29" ht="12.75" customHeight="1" x14ac:dyDescent="0.2">
      <c r="A29" s="308" t="s">
        <v>19</v>
      </c>
      <c r="B29" s="246"/>
      <c r="C29" s="261">
        <f>SUM(C14+C22+C27)</f>
        <v>8652.17</v>
      </c>
      <c r="D29" s="248"/>
      <c r="E29" s="262">
        <f>SUM(E14+E22+E27)</f>
        <v>14463</v>
      </c>
      <c r="F29" s="246"/>
      <c r="G29" s="261">
        <f>SUM(G14+G22+G27)</f>
        <v>8485.7200000000012</v>
      </c>
      <c r="H29" s="248"/>
      <c r="I29" s="262">
        <f>SUM(I14+I22+I27)</f>
        <v>12651.34</v>
      </c>
      <c r="J29" s="246"/>
      <c r="K29" s="261">
        <f>SUM(K14+K22+K27)</f>
        <v>6686.42</v>
      </c>
      <c r="L29" s="248"/>
      <c r="M29" s="262">
        <f>SUM(M14+M22+M27)</f>
        <v>6752.9</v>
      </c>
      <c r="N29" s="246"/>
      <c r="O29" s="261">
        <f>SUM(O14+O22+O27)</f>
        <v>13830.86</v>
      </c>
      <c r="P29" s="248"/>
      <c r="Q29" s="262">
        <f>SUM(Q14+Q22+Q27)</f>
        <v>18361.189999999999</v>
      </c>
      <c r="R29" s="246"/>
      <c r="S29" s="261">
        <f>SUM(S14+S22+S27)</f>
        <v>9354.33</v>
      </c>
      <c r="T29" s="248"/>
      <c r="U29" s="262">
        <f>SUM(U14+U22+U27)</f>
        <v>15771.46</v>
      </c>
      <c r="V29" s="246"/>
      <c r="W29" s="261">
        <f>SUM(W14+W22+W27)</f>
        <v>4516.42</v>
      </c>
      <c r="X29" s="248"/>
      <c r="Y29" s="262">
        <f>SUM(Y14+Y22+Y27)</f>
        <v>5643.08</v>
      </c>
      <c r="Z29" s="250"/>
      <c r="AA29" s="289">
        <f>SUM(AA14+AA22+AA27)</f>
        <v>125168.89000000001</v>
      </c>
      <c r="AC29" s="273"/>
    </row>
    <row r="30" spans="1:29" s="277" customFormat="1" ht="12.75" customHeight="1" x14ac:dyDescent="0.2">
      <c r="B30" s="246"/>
      <c r="C30" s="281"/>
      <c r="D30" s="248"/>
      <c r="E30" s="282"/>
      <c r="F30" s="246"/>
      <c r="G30" s="281"/>
      <c r="H30" s="248"/>
      <c r="I30" s="282"/>
      <c r="J30" s="246"/>
      <c r="K30" s="281"/>
      <c r="L30" s="248"/>
      <c r="M30" s="282"/>
      <c r="N30" s="246"/>
      <c r="O30" s="281"/>
      <c r="P30" s="248"/>
      <c r="Q30" s="282"/>
      <c r="R30" s="246"/>
      <c r="S30" s="281"/>
      <c r="T30" s="248"/>
      <c r="U30" s="282"/>
      <c r="V30" s="246"/>
      <c r="W30" s="281"/>
      <c r="X30" s="248"/>
      <c r="Y30" s="282"/>
      <c r="Z30" s="250"/>
      <c r="AA30" s="251"/>
    </row>
    <row r="31" spans="1:29" s="312" customFormat="1" ht="12.75" customHeight="1" x14ac:dyDescent="0.2">
      <c r="A31" s="260" t="s">
        <v>28</v>
      </c>
      <c r="B31" s="246"/>
      <c r="C31" s="261"/>
      <c r="D31" s="248"/>
      <c r="E31" s="262"/>
      <c r="F31" s="246"/>
      <c r="G31" s="309"/>
      <c r="H31" s="248"/>
      <c r="I31" s="262"/>
      <c r="J31" s="246"/>
      <c r="K31" s="261"/>
      <c r="L31" s="248"/>
      <c r="M31" s="262"/>
      <c r="N31" s="246"/>
      <c r="O31" s="261"/>
      <c r="P31" s="248"/>
      <c r="Q31" s="262"/>
      <c r="R31" s="246"/>
      <c r="S31" s="261"/>
      <c r="T31" s="248"/>
      <c r="U31" s="262"/>
      <c r="V31" s="246"/>
      <c r="W31" s="261"/>
      <c r="X31" s="248"/>
      <c r="Y31" s="310"/>
      <c r="Z31" s="250"/>
      <c r="AA31" s="263"/>
      <c r="AB31" s="311"/>
      <c r="AC31" s="249"/>
    </row>
    <row r="32" spans="1:29" s="318" customFormat="1" x14ac:dyDescent="0.2">
      <c r="A32" s="313" t="s">
        <v>49</v>
      </c>
      <c r="B32" s="314">
        <v>1</v>
      </c>
      <c r="C32" s="314">
        <v>300</v>
      </c>
      <c r="D32" s="315"/>
      <c r="E32" s="315"/>
      <c r="F32" s="314"/>
      <c r="G32" s="314"/>
      <c r="H32" s="315"/>
      <c r="I32" s="315"/>
      <c r="J32" s="314"/>
      <c r="K32" s="314"/>
      <c r="L32" s="315"/>
      <c r="M32" s="315"/>
      <c r="N32" s="314"/>
      <c r="O32" s="314"/>
      <c r="P32" s="315">
        <v>1</v>
      </c>
      <c r="Q32" s="315">
        <v>192.92</v>
      </c>
      <c r="R32" s="314">
        <v>5</v>
      </c>
      <c r="S32" s="314">
        <v>876.21</v>
      </c>
      <c r="T32" s="315"/>
      <c r="U32" s="315"/>
      <c r="V32" s="314">
        <v>2</v>
      </c>
      <c r="W32" s="314">
        <v>743.64</v>
      </c>
      <c r="X32" s="315"/>
      <c r="Y32" s="315"/>
      <c r="Z32" s="316">
        <f t="shared" ref="Z32:AA35" si="6">SUM(B32+D32+F32+H32+J32+L32+N32+P32+R32+T32+V32+X32)</f>
        <v>9</v>
      </c>
      <c r="AA32" s="317">
        <f t="shared" si="6"/>
        <v>2112.77</v>
      </c>
    </row>
    <row r="33" spans="1:31" s="319" customFormat="1" x14ac:dyDescent="0.2">
      <c r="A33" s="313" t="s">
        <v>70</v>
      </c>
      <c r="B33" s="314">
        <v>1</v>
      </c>
      <c r="C33" s="314">
        <v>4</v>
      </c>
      <c r="D33" s="315">
        <v>2</v>
      </c>
      <c r="E33" s="315">
        <v>30.28</v>
      </c>
      <c r="F33" s="314">
        <v>0</v>
      </c>
      <c r="G33" s="314">
        <v>143.13999999999999</v>
      </c>
      <c r="H33" s="315"/>
      <c r="I33" s="315"/>
      <c r="J33" s="314"/>
      <c r="K33" s="314"/>
      <c r="L33" s="315"/>
      <c r="M33" s="315"/>
      <c r="N33" s="314">
        <v>1</v>
      </c>
      <c r="O33" s="314">
        <v>44.88</v>
      </c>
      <c r="P33" s="315"/>
      <c r="Q33" s="315"/>
      <c r="R33" s="314">
        <v>4</v>
      </c>
      <c r="S33" s="314">
        <v>139.76</v>
      </c>
      <c r="T33" s="315"/>
      <c r="U33" s="315"/>
      <c r="V33" s="314"/>
      <c r="W33" s="314"/>
      <c r="X33" s="315"/>
      <c r="Y33" s="315"/>
      <c r="Z33" s="316">
        <f t="shared" si="6"/>
        <v>8</v>
      </c>
      <c r="AA33" s="317">
        <f t="shared" si="6"/>
        <v>362.05999999999995</v>
      </c>
    </row>
    <row r="34" spans="1:31" s="319" customFormat="1" x14ac:dyDescent="0.2">
      <c r="A34" s="313" t="s">
        <v>61</v>
      </c>
      <c r="B34" s="314">
        <v>4</v>
      </c>
      <c r="C34" s="314">
        <v>517.32000000000005</v>
      </c>
      <c r="D34" s="315">
        <v>10</v>
      </c>
      <c r="E34" s="315">
        <v>644.52</v>
      </c>
      <c r="F34" s="314">
        <v>5</v>
      </c>
      <c r="G34" s="314">
        <v>248.12</v>
      </c>
      <c r="H34" s="315"/>
      <c r="I34" s="315"/>
      <c r="J34" s="314"/>
      <c r="K34" s="314"/>
      <c r="L34" s="315"/>
      <c r="M34" s="315"/>
      <c r="N34" s="314"/>
      <c r="O34" s="314"/>
      <c r="P34" s="315"/>
      <c r="Q34" s="315"/>
      <c r="R34" s="314"/>
      <c r="S34" s="314"/>
      <c r="T34" s="315"/>
      <c r="U34" s="315"/>
      <c r="V34" s="314"/>
      <c r="W34" s="314"/>
      <c r="X34" s="315"/>
      <c r="Y34" s="315"/>
      <c r="Z34" s="316">
        <f t="shared" si="6"/>
        <v>19</v>
      </c>
      <c r="AA34" s="317">
        <f t="shared" si="6"/>
        <v>1409.96</v>
      </c>
    </row>
    <row r="35" spans="1:31" s="319" customFormat="1" x14ac:dyDescent="0.2">
      <c r="A35" s="313" t="s">
        <v>50</v>
      </c>
      <c r="B35" s="320"/>
      <c r="C35" s="320"/>
      <c r="D35" s="321"/>
      <c r="E35" s="321"/>
      <c r="F35" s="320"/>
      <c r="G35" s="320"/>
      <c r="H35" s="321"/>
      <c r="I35" s="321"/>
      <c r="J35" s="320"/>
      <c r="K35" s="320"/>
      <c r="L35" s="321"/>
      <c r="M35" s="321"/>
      <c r="N35" s="320"/>
      <c r="O35" s="320"/>
      <c r="P35" s="321"/>
      <c r="Q35" s="321"/>
      <c r="R35" s="320"/>
      <c r="S35" s="320"/>
      <c r="T35" s="321"/>
      <c r="U35" s="321"/>
      <c r="V35" s="320"/>
      <c r="W35" s="320"/>
      <c r="X35" s="321"/>
      <c r="Y35" s="321"/>
      <c r="Z35" s="322">
        <f t="shared" si="6"/>
        <v>0</v>
      </c>
      <c r="AA35" s="323">
        <f t="shared" si="6"/>
        <v>0</v>
      </c>
    </row>
    <row r="36" spans="1:31" s="236" customFormat="1" ht="12.75" customHeight="1" x14ac:dyDescent="0.2">
      <c r="A36" s="260" t="s">
        <v>65</v>
      </c>
      <c r="B36" s="324">
        <f t="shared" ref="B36:AA36" si="7">SUM(B32:B35)</f>
        <v>6</v>
      </c>
      <c r="C36" s="325">
        <f t="shared" si="7"/>
        <v>821.32</v>
      </c>
      <c r="D36" s="326">
        <f t="shared" si="7"/>
        <v>12</v>
      </c>
      <c r="E36" s="327">
        <f t="shared" si="7"/>
        <v>674.8</v>
      </c>
      <c r="F36" s="324">
        <f t="shared" si="7"/>
        <v>5</v>
      </c>
      <c r="G36" s="325">
        <f t="shared" si="7"/>
        <v>391.26</v>
      </c>
      <c r="H36" s="326">
        <f t="shared" si="7"/>
        <v>0</v>
      </c>
      <c r="I36" s="327">
        <f t="shared" si="7"/>
        <v>0</v>
      </c>
      <c r="J36" s="324">
        <f t="shared" si="7"/>
        <v>0</v>
      </c>
      <c r="K36" s="325">
        <f t="shared" si="7"/>
        <v>0</v>
      </c>
      <c r="L36" s="326">
        <f t="shared" si="7"/>
        <v>0</v>
      </c>
      <c r="M36" s="327">
        <f t="shared" si="7"/>
        <v>0</v>
      </c>
      <c r="N36" s="324">
        <f t="shared" si="7"/>
        <v>1</v>
      </c>
      <c r="O36" s="325">
        <f t="shared" si="7"/>
        <v>44.88</v>
      </c>
      <c r="P36" s="326">
        <f t="shared" si="7"/>
        <v>1</v>
      </c>
      <c r="Q36" s="327">
        <f t="shared" si="7"/>
        <v>192.92</v>
      </c>
      <c r="R36" s="324">
        <f t="shared" si="7"/>
        <v>9</v>
      </c>
      <c r="S36" s="325">
        <f t="shared" si="7"/>
        <v>1015.97</v>
      </c>
      <c r="T36" s="326">
        <f t="shared" si="7"/>
        <v>0</v>
      </c>
      <c r="U36" s="327">
        <f t="shared" si="7"/>
        <v>0</v>
      </c>
      <c r="V36" s="324">
        <f t="shared" si="7"/>
        <v>2</v>
      </c>
      <c r="W36" s="325">
        <f t="shared" si="7"/>
        <v>743.64</v>
      </c>
      <c r="X36" s="326">
        <f t="shared" si="7"/>
        <v>0</v>
      </c>
      <c r="Y36" s="327">
        <f t="shared" si="7"/>
        <v>0</v>
      </c>
      <c r="Z36" s="328">
        <f t="shared" si="7"/>
        <v>36</v>
      </c>
      <c r="AA36" s="329">
        <f t="shared" si="7"/>
        <v>3884.79</v>
      </c>
      <c r="AB36" s="330"/>
      <c r="AC36" s="331"/>
    </row>
    <row r="37" spans="1:31" s="236" customFormat="1" ht="12.75" customHeight="1" x14ac:dyDescent="0.2">
      <c r="A37" s="260"/>
      <c r="B37" s="324"/>
      <c r="C37" s="325"/>
      <c r="D37" s="326"/>
      <c r="E37" s="327"/>
      <c r="F37" s="324"/>
      <c r="G37" s="325"/>
      <c r="H37" s="326"/>
      <c r="I37" s="327"/>
      <c r="J37" s="324"/>
      <c r="K37" s="325"/>
      <c r="L37" s="326"/>
      <c r="M37" s="327"/>
      <c r="N37" s="324"/>
      <c r="O37" s="325"/>
      <c r="P37" s="326"/>
      <c r="Q37" s="327"/>
      <c r="R37" s="324"/>
      <c r="S37" s="325"/>
      <c r="T37" s="326"/>
      <c r="U37" s="327"/>
      <c r="V37" s="324"/>
      <c r="W37" s="325"/>
      <c r="X37" s="326"/>
      <c r="Y37" s="327"/>
      <c r="Z37" s="328"/>
      <c r="AA37" s="329"/>
      <c r="AB37" s="330"/>
      <c r="AC37" s="331"/>
    </row>
    <row r="38" spans="1:31" s="236" customFormat="1" ht="12.75" customHeight="1" x14ac:dyDescent="0.2">
      <c r="A38" s="310"/>
      <c r="B38" s="324"/>
      <c r="C38" s="325"/>
      <c r="D38" s="326"/>
      <c r="E38" s="327"/>
      <c r="F38" s="324"/>
      <c r="G38" s="325"/>
      <c r="H38" s="326"/>
      <c r="I38" s="327"/>
      <c r="J38" s="324"/>
      <c r="K38" s="325"/>
      <c r="L38" s="326"/>
      <c r="M38" s="327"/>
      <c r="N38" s="324"/>
      <c r="O38" s="325"/>
      <c r="P38" s="326"/>
      <c r="Q38" s="327"/>
      <c r="R38" s="324"/>
      <c r="S38" s="325"/>
      <c r="T38" s="326"/>
      <c r="U38" s="327"/>
      <c r="V38" s="324"/>
      <c r="W38" s="325"/>
      <c r="X38" s="326"/>
      <c r="Y38" s="327"/>
      <c r="Z38" s="328"/>
      <c r="AA38" s="329"/>
      <c r="AB38" s="330"/>
      <c r="AC38" s="331"/>
    </row>
    <row r="39" spans="1:31" s="335" customFormat="1" ht="12.75" customHeight="1" x14ac:dyDescent="0.2">
      <c r="A39" s="260"/>
      <c r="B39" s="246"/>
      <c r="C39" s="332"/>
      <c r="D39" s="248"/>
      <c r="E39" s="333"/>
      <c r="F39" s="246"/>
      <c r="G39" s="332"/>
      <c r="H39" s="248"/>
      <c r="I39" s="333"/>
      <c r="J39" s="246"/>
      <c r="K39" s="332"/>
      <c r="L39" s="248"/>
      <c r="M39" s="333"/>
      <c r="N39" s="246"/>
      <c r="O39" s="332"/>
      <c r="P39" s="248"/>
      <c r="Q39" s="333"/>
      <c r="R39" s="246"/>
      <c r="S39" s="332"/>
      <c r="T39" s="248"/>
      <c r="U39" s="333"/>
      <c r="V39" s="246"/>
      <c r="W39" s="332"/>
      <c r="X39" s="248"/>
      <c r="Y39" s="333"/>
      <c r="Z39" s="250"/>
      <c r="AA39" s="334"/>
      <c r="AB39" s="330"/>
    </row>
    <row r="40" spans="1:31" s="339" customFormat="1" ht="25.5" x14ac:dyDescent="0.2">
      <c r="A40" s="336" t="s">
        <v>72</v>
      </c>
      <c r="B40" s="337"/>
      <c r="C40" s="338">
        <f>C29-C5-C36</f>
        <v>1401.35</v>
      </c>
      <c r="D40" s="337"/>
      <c r="E40" s="338">
        <f>E29-E5-E36</f>
        <v>9938.7000000000007</v>
      </c>
      <c r="F40" s="338"/>
      <c r="G40" s="338">
        <f>G29-G5-G36</f>
        <v>5104.4600000000009</v>
      </c>
      <c r="H40" s="337"/>
      <c r="I40" s="338">
        <f>I29-I5-I36</f>
        <v>9307.34</v>
      </c>
      <c r="J40" s="337"/>
      <c r="K40" s="338">
        <f>K29-K5-K36</f>
        <v>3930.42</v>
      </c>
      <c r="L40" s="337"/>
      <c r="M40" s="338">
        <f>M29-M5-M36</f>
        <v>4330.0199999999995</v>
      </c>
      <c r="N40" s="338"/>
      <c r="O40" s="338">
        <f>O29-O5-O36</f>
        <v>10473.480000000001</v>
      </c>
      <c r="P40" s="337"/>
      <c r="Q40" s="338">
        <f>Q29-Q5-Q36</f>
        <v>9854.2699999999986</v>
      </c>
      <c r="R40" s="337"/>
      <c r="S40" s="338">
        <f>S29-S5-S36</f>
        <v>6571.86</v>
      </c>
      <c r="T40" s="337"/>
      <c r="U40" s="338">
        <f>U29-U5-U36</f>
        <v>13341.96</v>
      </c>
      <c r="V40" s="337"/>
      <c r="W40" s="338">
        <f>W29-W5-W36</f>
        <v>3181.28</v>
      </c>
      <c r="X40" s="337"/>
      <c r="Y40" s="338">
        <f>Y29-Y5-Y36</f>
        <v>5263.58</v>
      </c>
      <c r="Z40" s="337"/>
      <c r="AA40" s="338">
        <f>AA29-AA5-AA36</f>
        <v>82698.720000000016</v>
      </c>
      <c r="AB40" s="330"/>
      <c r="AE40" s="340"/>
    </row>
    <row r="41" spans="1:31" x14ac:dyDescent="0.2">
      <c r="A41" s="341" t="s">
        <v>98</v>
      </c>
      <c r="B41" s="341"/>
      <c r="C41" s="237"/>
      <c r="D41" s="341"/>
      <c r="E41" s="237"/>
      <c r="F41" s="341"/>
      <c r="G41" s="237"/>
      <c r="H41" s="341"/>
      <c r="I41" s="237"/>
      <c r="J41" s="341"/>
      <c r="K41" s="237"/>
      <c r="L41" s="341"/>
      <c r="M41" s="237"/>
      <c r="N41" s="341"/>
      <c r="O41" s="237"/>
      <c r="P41" s="341"/>
      <c r="Q41" s="237"/>
      <c r="R41" s="341"/>
      <c r="S41" s="237"/>
      <c r="T41" s="341"/>
      <c r="U41" s="237"/>
      <c r="V41" s="341"/>
      <c r="W41" s="237"/>
      <c r="X41" s="341"/>
      <c r="Y41" s="237"/>
      <c r="Z41" s="341"/>
      <c r="AA41" s="237"/>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Report Details</vt:lpstr>
      <vt:lpstr>Statewide</vt:lpstr>
      <vt:lpstr>Medicaid</vt:lpstr>
      <vt:lpstr>Executive Branch</vt:lpstr>
      <vt:lpstr>01</vt:lpstr>
      <vt:lpstr>02</vt:lpstr>
      <vt:lpstr>03</vt:lpstr>
      <vt:lpstr>04</vt:lpstr>
      <vt:lpstr>05</vt:lpstr>
      <vt:lpstr>05 ACPE</vt:lpstr>
      <vt:lpstr>06</vt:lpstr>
      <vt:lpstr>07</vt:lpstr>
      <vt:lpstr>08</vt:lpstr>
      <vt:lpstr>09</vt:lpstr>
      <vt:lpstr>10</vt:lpstr>
      <vt:lpstr>11</vt:lpstr>
      <vt:lpstr>12</vt:lpstr>
      <vt:lpstr>18</vt:lpstr>
      <vt:lpstr>20</vt:lpstr>
      <vt:lpstr>25</vt:lpstr>
      <vt:lpstr>'04'!Print_Area</vt:lpstr>
      <vt:lpstr>'25'!Print_Area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Garnero</dc:creator>
  <cp:lastModifiedBy>Meier, Danielle R (DOA)</cp:lastModifiedBy>
  <cp:lastPrinted>2017-05-30T23:44:26Z</cp:lastPrinted>
  <dcterms:created xsi:type="dcterms:W3CDTF">2005-10-22T14:09:27Z</dcterms:created>
  <dcterms:modified xsi:type="dcterms:W3CDTF">2018-07-26T17:31:04Z</dcterms:modified>
</cp:coreProperties>
</file>