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codeName="ThisWorkbook" defaultThemeVersion="124226"/>
  <mc:AlternateContent xmlns:mc="http://schemas.openxmlformats.org/markup-compatibility/2006">
    <mc:Choice Requires="x15">
      <x15ac:absPath xmlns:x15ac="http://schemas.microsoft.com/office/spreadsheetml/2010/11/ac" url="C:\Users\jhboucher\Documents\DOF Website\travel\resource\"/>
    </mc:Choice>
  </mc:AlternateContent>
  <xr:revisionPtr revIDLastSave="0" documentId="8_{19D1BFA1-0A55-4AD0-815B-B2B7C928E711}" xr6:coauthVersionLast="47" xr6:coauthVersionMax="47" xr10:uidLastSave="{00000000-0000-0000-0000-000000000000}"/>
  <bookViews>
    <workbookView xWindow="1020" yWindow="900" windowWidth="14400" windowHeight="7360" tabRatio="949" firstSheet="1" activeTab="1" xr2:uid="{00000000-000D-0000-FFFF-FFFF00000000}"/>
  </bookViews>
  <sheets>
    <sheet name="Report Details" sheetId="19" r:id="rId1"/>
    <sheet name="Statewide" sheetId="21" r:id="rId2"/>
    <sheet name="Medicaid" sheetId="20" r:id="rId3"/>
    <sheet name="Executive Branch" sheetId="1" r:id="rId4"/>
    <sheet name="01" sheetId="16" r:id="rId5"/>
    <sheet name="02" sheetId="15" r:id="rId6"/>
    <sheet name="03" sheetId="14" r:id="rId7"/>
    <sheet name="04" sheetId="13" r:id="rId8"/>
    <sheet name="05 ACPE" sheetId="18" r:id="rId9"/>
    <sheet name="05" sheetId="12" r:id="rId10"/>
    <sheet name="06" sheetId="11" r:id="rId11"/>
    <sheet name="07" sheetId="10" r:id="rId12"/>
    <sheet name="08" sheetId="9" r:id="rId13"/>
    <sheet name="09" sheetId="8" r:id="rId14"/>
    <sheet name="10" sheetId="7" r:id="rId15"/>
    <sheet name="11" sheetId="6" r:id="rId16"/>
    <sheet name="12" sheetId="5" r:id="rId17"/>
    <sheet name="18" sheetId="4" r:id="rId18"/>
    <sheet name="20" sheetId="2" r:id="rId19"/>
    <sheet name="25" sheetId="3" r:id="rId20"/>
  </sheets>
  <definedNames>
    <definedName name="_xlnm.Print_Area" localSheetId="7">'04'!$A$1:$AA$35</definedName>
    <definedName name="_xlnm.Print_Area" localSheetId="19">'25'!$A$1:$AA$35</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7" i="1" l="1"/>
  <c r="X21" i="1"/>
  <c r="Y21" i="1"/>
  <c r="Y25" i="1"/>
  <c r="Y26" i="1"/>
  <c r="Z26" i="16"/>
  <c r="V13" i="1" l="1"/>
  <c r="W13" i="1"/>
  <c r="Z3" i="6"/>
  <c r="Z3" i="13"/>
  <c r="I27" i="3"/>
  <c r="I27" i="2"/>
  <c r="I27" i="4"/>
  <c r="I27" i="6"/>
  <c r="I27" i="7"/>
  <c r="I27" i="11"/>
  <c r="I27" i="12"/>
  <c r="I27" i="13"/>
  <c r="I27" i="15"/>
  <c r="F13" i="1"/>
  <c r="U5" i="20" l="1"/>
  <c r="T13" i="1"/>
  <c r="U25" i="1"/>
  <c r="U26" i="1"/>
  <c r="U13" i="1"/>
  <c r="Z18" i="16"/>
  <c r="AA18" i="16"/>
  <c r="Z19" i="16"/>
  <c r="AA19" i="16"/>
  <c r="Z20" i="16"/>
  <c r="AA20" i="16"/>
  <c r="Z18" i="3"/>
  <c r="AA18" i="3"/>
  <c r="Z19" i="3"/>
  <c r="AA19" i="3"/>
  <c r="Z20" i="3"/>
  <c r="AA20" i="3"/>
  <c r="Z18" i="2"/>
  <c r="AA18" i="2"/>
  <c r="Z19" i="2"/>
  <c r="AA19" i="2"/>
  <c r="Z20" i="2"/>
  <c r="AA20" i="2"/>
  <c r="Z18" i="4"/>
  <c r="AA18" i="4"/>
  <c r="Z19" i="4"/>
  <c r="AA19" i="4"/>
  <c r="Z20" i="4"/>
  <c r="AA20" i="4"/>
  <c r="Z18" i="5"/>
  <c r="AA18" i="5"/>
  <c r="Z19" i="5"/>
  <c r="AA19" i="5"/>
  <c r="Z20" i="5"/>
  <c r="AA20" i="5"/>
  <c r="Z18" i="6"/>
  <c r="AA18" i="6"/>
  <c r="Z19" i="6"/>
  <c r="AA19" i="6"/>
  <c r="Z20" i="6"/>
  <c r="AA20" i="6"/>
  <c r="Z18" i="7"/>
  <c r="AA18" i="7"/>
  <c r="Z19" i="7"/>
  <c r="AA19" i="7"/>
  <c r="Z20" i="7"/>
  <c r="AA20" i="7"/>
  <c r="Z18" i="8"/>
  <c r="AA18" i="8"/>
  <c r="Z19" i="8"/>
  <c r="AA19" i="8"/>
  <c r="Z20" i="8"/>
  <c r="AA20" i="8"/>
  <c r="Z18" i="9"/>
  <c r="AA18" i="9"/>
  <c r="Z19" i="9"/>
  <c r="AA19" i="9"/>
  <c r="Z20" i="9"/>
  <c r="AA20" i="9"/>
  <c r="Z18" i="10"/>
  <c r="AA18" i="10"/>
  <c r="Z19" i="10"/>
  <c r="AA19" i="10"/>
  <c r="Z20" i="10"/>
  <c r="AA20" i="10"/>
  <c r="Z18" i="11"/>
  <c r="AA18" i="11"/>
  <c r="Z19" i="11"/>
  <c r="AA19" i="11"/>
  <c r="Z20" i="11"/>
  <c r="AA20" i="11"/>
  <c r="Z18" i="12"/>
  <c r="AA18" i="12"/>
  <c r="Z19" i="12"/>
  <c r="AA19" i="12"/>
  <c r="Z20" i="12"/>
  <c r="AA20" i="12"/>
  <c r="Z18" i="18"/>
  <c r="AA18" i="18"/>
  <c r="Z19" i="18"/>
  <c r="AA19" i="18"/>
  <c r="Z20" i="18"/>
  <c r="AA20" i="18"/>
  <c r="Z18" i="13"/>
  <c r="AA18" i="13"/>
  <c r="Z19" i="13"/>
  <c r="AA19" i="13"/>
  <c r="Z20" i="13"/>
  <c r="AA20" i="13"/>
  <c r="Z18" i="14"/>
  <c r="AA18" i="14"/>
  <c r="Z19" i="14"/>
  <c r="AA19" i="14"/>
  <c r="Z20" i="14"/>
  <c r="AA20" i="14"/>
  <c r="Z18" i="15"/>
  <c r="AA18" i="15"/>
  <c r="Z19" i="15"/>
  <c r="AA19" i="15"/>
  <c r="Z20" i="15"/>
  <c r="AA20" i="15"/>
  <c r="H13" i="1" l="1"/>
  <c r="G22" i="8" l="1"/>
  <c r="AA11" i="20" l="1"/>
  <c r="Z11" i="20"/>
  <c r="Y11" i="1"/>
  <c r="Y11" i="21" s="1"/>
  <c r="X11" i="1"/>
  <c r="X11" i="21" s="1"/>
  <c r="W11" i="1"/>
  <c r="W11" i="21" s="1"/>
  <c r="V11" i="1"/>
  <c r="V11" i="21" s="1"/>
  <c r="U11" i="1"/>
  <c r="U11" i="21" s="1"/>
  <c r="T11" i="1"/>
  <c r="T11" i="21" s="1"/>
  <c r="S11" i="1"/>
  <c r="S11" i="21" s="1"/>
  <c r="R11" i="1"/>
  <c r="R11" i="21" s="1"/>
  <c r="Q11" i="1"/>
  <c r="Q11" i="21" s="1"/>
  <c r="P11" i="1"/>
  <c r="P11" i="21" s="1"/>
  <c r="O11" i="1"/>
  <c r="O11" i="21" s="1"/>
  <c r="N11" i="1"/>
  <c r="N11" i="21" s="1"/>
  <c r="M11" i="1"/>
  <c r="M11" i="21" s="1"/>
  <c r="L11" i="1"/>
  <c r="L11" i="21" s="1"/>
  <c r="K11" i="1"/>
  <c r="K11" i="21" s="1"/>
  <c r="J11" i="1"/>
  <c r="J11" i="21" s="1"/>
  <c r="I11" i="1"/>
  <c r="I11" i="21" s="1"/>
  <c r="H11" i="1"/>
  <c r="H11" i="21" s="1"/>
  <c r="G11" i="1"/>
  <c r="G11" i="21" s="1"/>
  <c r="F11" i="1"/>
  <c r="F11" i="21" s="1"/>
  <c r="E11" i="1"/>
  <c r="E11" i="21" s="1"/>
  <c r="D11" i="1"/>
  <c r="D11" i="21" s="1"/>
  <c r="C11" i="1"/>
  <c r="B11" i="1"/>
  <c r="B11" i="21" s="1"/>
  <c r="AA11" i="16"/>
  <c r="Z11" i="16"/>
  <c r="AA11" i="15"/>
  <c r="Z11" i="15"/>
  <c r="AA11" i="14"/>
  <c r="Z11" i="14"/>
  <c r="AA11" i="13"/>
  <c r="Z11" i="13"/>
  <c r="AA11" i="18"/>
  <c r="Z11" i="18"/>
  <c r="AA11" i="12"/>
  <c r="Z11" i="12"/>
  <c r="AA11" i="11"/>
  <c r="Z11" i="11"/>
  <c r="AA11" i="10"/>
  <c r="Z11" i="10"/>
  <c r="AA11" i="9"/>
  <c r="Z11" i="9"/>
  <c r="AA11" i="8"/>
  <c r="Z11" i="8"/>
  <c r="AA11" i="7"/>
  <c r="Z11" i="7"/>
  <c r="AA11" i="6"/>
  <c r="Z11" i="6"/>
  <c r="AA11" i="5"/>
  <c r="Z11" i="5"/>
  <c r="AA11" i="4"/>
  <c r="Z11" i="4"/>
  <c r="AA11" i="2"/>
  <c r="Z11" i="2"/>
  <c r="AA11" i="3"/>
  <c r="Z11" i="3"/>
  <c r="AA11" i="1" l="1"/>
  <c r="Z11" i="21"/>
  <c r="C11" i="21"/>
  <c r="AA11" i="21" s="1"/>
  <c r="Z11" i="1"/>
  <c r="L13" i="1"/>
  <c r="Z3" i="4" l="1"/>
  <c r="J21" i="1" l="1"/>
  <c r="J21" i="21" s="1"/>
  <c r="K21" i="1"/>
  <c r="K21" i="21" s="1"/>
  <c r="J25" i="1"/>
  <c r="K25" i="1"/>
  <c r="J26" i="1"/>
  <c r="K26" i="1"/>
  <c r="I25" i="1" l="1"/>
  <c r="I26" i="1"/>
  <c r="H14" i="2"/>
  <c r="C25" i="1" l="1"/>
  <c r="C26" i="1"/>
  <c r="S25" i="1" l="1"/>
  <c r="S26" i="1"/>
  <c r="Q25" i="1" l="1"/>
  <c r="Q26" i="1"/>
  <c r="N13" i="1" l="1"/>
  <c r="O13" i="1"/>
  <c r="O21" i="1" l="1"/>
  <c r="O21" i="21" s="1"/>
  <c r="O25" i="1"/>
  <c r="O26" i="1"/>
  <c r="N10" i="1" l="1"/>
  <c r="M25" i="1" l="1"/>
  <c r="M26" i="1"/>
  <c r="Z32" i="10"/>
  <c r="Z3" i="14" l="1"/>
  <c r="G21" i="1" l="1"/>
  <c r="G21" i="21" s="1"/>
  <c r="G25" i="1"/>
  <c r="G26" i="1"/>
  <c r="E25" i="1" l="1"/>
  <c r="E26" i="1"/>
  <c r="E13" i="1" l="1"/>
  <c r="G37" i="20" l="1"/>
  <c r="X13" i="1" l="1"/>
  <c r="Y13" i="1"/>
  <c r="W21" i="1" l="1"/>
  <c r="W25" i="1"/>
  <c r="W26" i="1"/>
  <c r="T21" i="1" l="1"/>
  <c r="U21" i="1"/>
  <c r="T25" i="1"/>
  <c r="T26" i="1"/>
  <c r="S13" i="1" l="1"/>
  <c r="S37" i="20" l="1"/>
  <c r="P25" i="1" l="1"/>
  <c r="P25" i="21" s="1"/>
  <c r="Q25" i="21"/>
  <c r="P26" i="1"/>
  <c r="P26" i="21" s="1"/>
  <c r="Q26" i="21"/>
  <c r="N25" i="1" l="1"/>
  <c r="N25" i="21" s="1"/>
  <c r="O25" i="21"/>
  <c r="N26" i="1"/>
  <c r="N26" i="21" s="1"/>
  <c r="O26" i="21"/>
  <c r="O27" i="16" l="1"/>
  <c r="AA34" i="20" l="1"/>
  <c r="AA33" i="20"/>
  <c r="AA32" i="20"/>
  <c r="J25" i="21" l="1"/>
  <c r="K25" i="21"/>
  <c r="J26" i="21"/>
  <c r="K26" i="21"/>
  <c r="J13" i="1"/>
  <c r="K13" i="1"/>
  <c r="Z32" i="14" l="1"/>
  <c r="AA32" i="14"/>
  <c r="Z33" i="14"/>
  <c r="AA33" i="14"/>
  <c r="I13" i="1" l="1"/>
  <c r="H25" i="1" l="1"/>
  <c r="H25" i="21" s="1"/>
  <c r="I25" i="21"/>
  <c r="H26" i="1"/>
  <c r="H26" i="21" s="1"/>
  <c r="I26" i="21"/>
  <c r="H21" i="1"/>
  <c r="H21" i="21" s="1"/>
  <c r="I21" i="1"/>
  <c r="I21" i="21" s="1"/>
  <c r="Z25" i="10" l="1"/>
  <c r="AA25" i="10"/>
  <c r="Z26" i="10"/>
  <c r="AA26" i="10"/>
  <c r="F25" i="1" l="1"/>
  <c r="F25" i="21" s="1"/>
  <c r="G25" i="21"/>
  <c r="F26" i="1"/>
  <c r="F26" i="21" s="1"/>
  <c r="G26" i="21"/>
  <c r="G13" i="1"/>
  <c r="D13" i="1" l="1"/>
  <c r="E13" i="21" l="1"/>
  <c r="D27" i="8"/>
  <c r="AA13" i="20" l="1"/>
  <c r="B25" i="1" l="1"/>
  <c r="B25" i="21" s="1"/>
  <c r="C25" i="21"/>
  <c r="B26" i="1"/>
  <c r="B26" i="21" s="1"/>
  <c r="C26" i="21"/>
  <c r="B13" i="1"/>
  <c r="C13" i="1"/>
  <c r="R25" i="1" l="1"/>
  <c r="R25" i="21" s="1"/>
  <c r="S25" i="21"/>
  <c r="R26" i="1"/>
  <c r="R26" i="21" s="1"/>
  <c r="S26" i="21"/>
  <c r="R13" i="1"/>
  <c r="R32" i="1" l="1"/>
  <c r="S32" i="1"/>
  <c r="Q21" i="1" l="1"/>
  <c r="P13" i="1"/>
  <c r="Q13" i="1"/>
  <c r="M25" i="21" l="1"/>
  <c r="M26" i="21"/>
  <c r="L27" i="13"/>
  <c r="J32" i="1" l="1"/>
  <c r="K32" i="1"/>
  <c r="I37" i="20" l="1"/>
  <c r="F21" i="1" l="1"/>
  <c r="F21" i="21" s="1"/>
  <c r="G37" i="1" l="1"/>
  <c r="D25" i="1" l="1"/>
  <c r="D25" i="21" s="1"/>
  <c r="E25" i="21"/>
  <c r="D26" i="1"/>
  <c r="D26" i="21" s="1"/>
  <c r="E26" i="21"/>
  <c r="D21" i="1"/>
  <c r="D21" i="21" s="1"/>
  <c r="E21" i="1"/>
  <c r="E21" i="21" s="1"/>
  <c r="B21" i="1"/>
  <c r="B21" i="21" s="1"/>
  <c r="C21" i="1"/>
  <c r="C21" i="21" s="1"/>
  <c r="Y37" i="1" l="1"/>
  <c r="W37" i="1"/>
  <c r="U37" i="1"/>
  <c r="S37" i="1"/>
  <c r="Q37" i="1"/>
  <c r="O37" i="1"/>
  <c r="M37" i="1"/>
  <c r="K37" i="1"/>
  <c r="I37" i="1"/>
  <c r="E37" i="1"/>
  <c r="C37" i="1"/>
  <c r="Y37" i="20"/>
  <c r="W37" i="20"/>
  <c r="U37" i="20"/>
  <c r="Q37" i="20"/>
  <c r="O37" i="20"/>
  <c r="M37" i="20"/>
  <c r="K37" i="20"/>
  <c r="E37" i="20"/>
  <c r="C37" i="20"/>
  <c r="B12" i="1" l="1"/>
  <c r="C12" i="1"/>
  <c r="Y14" i="16" l="1"/>
  <c r="X27" i="16"/>
  <c r="V21" i="1" l="1"/>
  <c r="V25" i="1"/>
  <c r="V25" i="21" s="1"/>
  <c r="W25" i="21"/>
  <c r="V26" i="1"/>
  <c r="V26" i="21" s="1"/>
  <c r="W26" i="21"/>
  <c r="AA3" i="20" l="1"/>
  <c r="AA21" i="20" l="1"/>
  <c r="Z21" i="20"/>
  <c r="AA20" i="20"/>
  <c r="Z20" i="20"/>
  <c r="AA37" i="1" l="1"/>
  <c r="AA37" i="20"/>
  <c r="Z34" i="14"/>
  <c r="AA34" i="14"/>
  <c r="T25" i="21" l="1"/>
  <c r="U25" i="21"/>
  <c r="T26" i="21"/>
  <c r="U26" i="21"/>
  <c r="Z21" i="11"/>
  <c r="AA21" i="11"/>
  <c r="Z25" i="11"/>
  <c r="AA25" i="11"/>
  <c r="Z26" i="11"/>
  <c r="AA26" i="11"/>
  <c r="AA27" i="20" l="1"/>
  <c r="Z27" i="20"/>
  <c r="Y27" i="20"/>
  <c r="X27" i="20"/>
  <c r="W27" i="20"/>
  <c r="V27" i="20"/>
  <c r="U27" i="20"/>
  <c r="T27" i="20"/>
  <c r="S27" i="20"/>
  <c r="R27" i="20"/>
  <c r="Q27" i="20"/>
  <c r="P27" i="20"/>
  <c r="O27" i="20"/>
  <c r="N27" i="20"/>
  <c r="M27" i="20"/>
  <c r="L27" i="20"/>
  <c r="K27" i="20"/>
  <c r="J27" i="20"/>
  <c r="I27" i="20"/>
  <c r="H27" i="20"/>
  <c r="G27" i="20"/>
  <c r="F27" i="20"/>
  <c r="E27" i="20"/>
  <c r="D27" i="20"/>
  <c r="C27" i="20"/>
  <c r="B27" i="20"/>
  <c r="Y27" i="16"/>
  <c r="W27" i="16"/>
  <c r="V27" i="16"/>
  <c r="U27" i="16"/>
  <c r="T27" i="16"/>
  <c r="S27" i="16"/>
  <c r="R27" i="16"/>
  <c r="Q27" i="16"/>
  <c r="P27" i="16"/>
  <c r="N27" i="16"/>
  <c r="M27" i="16"/>
  <c r="L27" i="16"/>
  <c r="K27" i="16"/>
  <c r="J27" i="16"/>
  <c r="I27" i="16"/>
  <c r="H27" i="16"/>
  <c r="G27" i="16"/>
  <c r="F27" i="16"/>
  <c r="E27" i="16"/>
  <c r="D27" i="16"/>
  <c r="C27" i="16"/>
  <c r="B27" i="16"/>
  <c r="Y27" i="15"/>
  <c r="X27" i="15"/>
  <c r="W27" i="15"/>
  <c r="V27" i="15"/>
  <c r="U27" i="15"/>
  <c r="T27" i="15"/>
  <c r="S27" i="15"/>
  <c r="R27" i="15"/>
  <c r="Q27" i="15"/>
  <c r="P27" i="15"/>
  <c r="O27" i="15"/>
  <c r="N27" i="15"/>
  <c r="M27" i="15"/>
  <c r="L27" i="15"/>
  <c r="K27" i="15"/>
  <c r="J27" i="15"/>
  <c r="H27" i="15"/>
  <c r="G27" i="15"/>
  <c r="F27" i="15"/>
  <c r="E27" i="15"/>
  <c r="D27" i="15"/>
  <c r="C27" i="15"/>
  <c r="B27" i="15"/>
  <c r="Y27" i="14"/>
  <c r="X27" i="14"/>
  <c r="W27" i="14"/>
  <c r="V27" i="14"/>
  <c r="U27" i="14"/>
  <c r="T27" i="14"/>
  <c r="S27" i="14"/>
  <c r="R27" i="14"/>
  <c r="Q27" i="14"/>
  <c r="P27" i="14"/>
  <c r="O27" i="14"/>
  <c r="N27" i="14"/>
  <c r="M27" i="14"/>
  <c r="L27" i="14"/>
  <c r="K27" i="14"/>
  <c r="J27" i="14"/>
  <c r="I27" i="14"/>
  <c r="H27" i="14"/>
  <c r="G27" i="14"/>
  <c r="F27" i="14"/>
  <c r="E27" i="14"/>
  <c r="D27" i="14"/>
  <c r="C27" i="14"/>
  <c r="B27" i="14"/>
  <c r="Y27" i="13"/>
  <c r="X27" i="13"/>
  <c r="W27" i="13"/>
  <c r="V27" i="13"/>
  <c r="U27" i="13"/>
  <c r="T27" i="13"/>
  <c r="S27" i="13"/>
  <c r="R27" i="13"/>
  <c r="Q27" i="13"/>
  <c r="P27" i="13"/>
  <c r="O27" i="13"/>
  <c r="N27" i="13"/>
  <c r="M27" i="13"/>
  <c r="K27" i="13"/>
  <c r="J27" i="13"/>
  <c r="H27" i="13"/>
  <c r="G27" i="13"/>
  <c r="F27" i="13"/>
  <c r="E27" i="13"/>
  <c r="D27" i="13"/>
  <c r="C27" i="13"/>
  <c r="B27" i="13"/>
  <c r="Y27" i="12"/>
  <c r="X27" i="12"/>
  <c r="W27" i="12"/>
  <c r="V27" i="12"/>
  <c r="U27" i="12"/>
  <c r="T27" i="12"/>
  <c r="S27" i="12"/>
  <c r="R27" i="12"/>
  <c r="Q27" i="12"/>
  <c r="P27" i="12"/>
  <c r="O27" i="12"/>
  <c r="N27" i="12"/>
  <c r="M27" i="12"/>
  <c r="L27" i="12"/>
  <c r="K27" i="12"/>
  <c r="J27" i="12"/>
  <c r="H27" i="12"/>
  <c r="G27" i="12"/>
  <c r="F27" i="12"/>
  <c r="E27" i="12"/>
  <c r="D27" i="12"/>
  <c r="C27" i="12"/>
  <c r="B27" i="12"/>
  <c r="Y27" i="18"/>
  <c r="X27" i="18"/>
  <c r="W27" i="18"/>
  <c r="V27" i="18"/>
  <c r="U27" i="18"/>
  <c r="T27" i="18"/>
  <c r="S27" i="18"/>
  <c r="R27" i="18"/>
  <c r="Q27" i="18"/>
  <c r="P27" i="18"/>
  <c r="O27" i="18"/>
  <c r="N27" i="18"/>
  <c r="M27" i="18"/>
  <c r="L27" i="18"/>
  <c r="K27" i="18"/>
  <c r="J27" i="18"/>
  <c r="I27" i="18"/>
  <c r="H27" i="18"/>
  <c r="G27" i="18"/>
  <c r="F27" i="18"/>
  <c r="E27" i="18"/>
  <c r="D27" i="18"/>
  <c r="C27" i="18"/>
  <c r="B27" i="18"/>
  <c r="AA27" i="11"/>
  <c r="Z27" i="11"/>
  <c r="Y27" i="11"/>
  <c r="X27" i="11"/>
  <c r="W27" i="11"/>
  <c r="V27" i="11"/>
  <c r="U27" i="11"/>
  <c r="T27" i="11"/>
  <c r="S27" i="11"/>
  <c r="R27" i="11"/>
  <c r="Q27" i="11"/>
  <c r="P27" i="11"/>
  <c r="O27" i="11"/>
  <c r="N27" i="11"/>
  <c r="M27" i="11"/>
  <c r="L27" i="11"/>
  <c r="K27" i="11"/>
  <c r="J27" i="11"/>
  <c r="H27" i="11"/>
  <c r="G27" i="11"/>
  <c r="F27" i="11"/>
  <c r="E27" i="11"/>
  <c r="D27" i="11"/>
  <c r="C27" i="11"/>
  <c r="B27" i="11"/>
  <c r="Y27" i="10"/>
  <c r="X27" i="10"/>
  <c r="W27" i="10"/>
  <c r="V27" i="10"/>
  <c r="U27" i="10"/>
  <c r="T27" i="10"/>
  <c r="S27" i="10"/>
  <c r="R27" i="10"/>
  <c r="Q27" i="10"/>
  <c r="P27" i="10"/>
  <c r="O27" i="10"/>
  <c r="N27" i="10"/>
  <c r="M27" i="10"/>
  <c r="L27" i="10"/>
  <c r="K27" i="10"/>
  <c r="J27" i="10"/>
  <c r="I27" i="10"/>
  <c r="H27" i="10"/>
  <c r="G27" i="10"/>
  <c r="F27" i="10"/>
  <c r="E27" i="10"/>
  <c r="D27" i="10"/>
  <c r="C27" i="10"/>
  <c r="B27" i="10"/>
  <c r="Y27" i="9"/>
  <c r="X27" i="9"/>
  <c r="W27" i="9"/>
  <c r="V27" i="9"/>
  <c r="U27" i="9"/>
  <c r="T27" i="9"/>
  <c r="S27" i="9"/>
  <c r="R27" i="9"/>
  <c r="Q27" i="9"/>
  <c r="P27" i="9"/>
  <c r="O27" i="9"/>
  <c r="N27" i="9"/>
  <c r="M27" i="9"/>
  <c r="L27" i="9"/>
  <c r="K27" i="9"/>
  <c r="J27" i="9"/>
  <c r="I27" i="9"/>
  <c r="H27" i="9"/>
  <c r="G27" i="9"/>
  <c r="F27" i="9"/>
  <c r="E27" i="9"/>
  <c r="D27" i="9"/>
  <c r="C27" i="9"/>
  <c r="B27" i="9"/>
  <c r="Y27" i="8"/>
  <c r="X27" i="8"/>
  <c r="W27" i="8"/>
  <c r="V27" i="8"/>
  <c r="U27" i="8"/>
  <c r="T27" i="8"/>
  <c r="S27" i="8"/>
  <c r="R27" i="8"/>
  <c r="Q27" i="8"/>
  <c r="P27" i="8"/>
  <c r="O27" i="8"/>
  <c r="N27" i="8"/>
  <c r="M27" i="8"/>
  <c r="L27" i="8"/>
  <c r="K27" i="8"/>
  <c r="J27" i="8"/>
  <c r="I27" i="8"/>
  <c r="H27" i="8"/>
  <c r="G27" i="8"/>
  <c r="F27" i="8"/>
  <c r="E27" i="8"/>
  <c r="C27" i="8"/>
  <c r="B27" i="8"/>
  <c r="Y27" i="7"/>
  <c r="X27" i="7"/>
  <c r="W27" i="7"/>
  <c r="V27" i="7"/>
  <c r="U27" i="7"/>
  <c r="T27" i="7"/>
  <c r="S27" i="7"/>
  <c r="R27" i="7"/>
  <c r="Q27" i="7"/>
  <c r="P27" i="7"/>
  <c r="O27" i="7"/>
  <c r="N27" i="7"/>
  <c r="M27" i="7"/>
  <c r="L27" i="7"/>
  <c r="K27" i="7"/>
  <c r="J27" i="7"/>
  <c r="H27" i="7"/>
  <c r="G27" i="7"/>
  <c r="F27" i="7"/>
  <c r="E27" i="7"/>
  <c r="D27" i="7"/>
  <c r="C27" i="7"/>
  <c r="B27" i="7"/>
  <c r="Y27" i="6"/>
  <c r="X27" i="6"/>
  <c r="W27" i="6"/>
  <c r="V27" i="6"/>
  <c r="U27" i="6"/>
  <c r="T27" i="6"/>
  <c r="S27" i="6"/>
  <c r="R27" i="6"/>
  <c r="Q27" i="6"/>
  <c r="P27" i="6"/>
  <c r="O27" i="6"/>
  <c r="N27" i="6"/>
  <c r="M27" i="6"/>
  <c r="L27" i="6"/>
  <c r="K27" i="6"/>
  <c r="J27" i="6"/>
  <c r="H27" i="6"/>
  <c r="G27" i="6"/>
  <c r="F27" i="6"/>
  <c r="E27" i="6"/>
  <c r="D27" i="6"/>
  <c r="C27" i="6"/>
  <c r="B27" i="6"/>
  <c r="Y27" i="5"/>
  <c r="X27" i="5"/>
  <c r="W27" i="5"/>
  <c r="V27" i="5"/>
  <c r="U27" i="5"/>
  <c r="T27" i="5"/>
  <c r="S27" i="5"/>
  <c r="R27" i="5"/>
  <c r="Q27" i="5"/>
  <c r="P27" i="5"/>
  <c r="O27" i="5"/>
  <c r="N27" i="5"/>
  <c r="M27" i="5"/>
  <c r="L27" i="5"/>
  <c r="K27" i="5"/>
  <c r="J27" i="5"/>
  <c r="I27" i="5"/>
  <c r="H27" i="5"/>
  <c r="G27" i="5"/>
  <c r="F27" i="5"/>
  <c r="E27" i="5"/>
  <c r="D27" i="5"/>
  <c r="C27" i="5"/>
  <c r="B27" i="5"/>
  <c r="Y27" i="4"/>
  <c r="X27" i="4"/>
  <c r="W27" i="4"/>
  <c r="V27" i="4"/>
  <c r="U27" i="4"/>
  <c r="T27" i="4"/>
  <c r="S27" i="4"/>
  <c r="R27" i="4"/>
  <c r="Q27" i="4"/>
  <c r="P27" i="4"/>
  <c r="O27" i="4"/>
  <c r="N27" i="4"/>
  <c r="M27" i="4"/>
  <c r="L27" i="4"/>
  <c r="K27" i="4"/>
  <c r="J27" i="4"/>
  <c r="H27" i="4"/>
  <c r="G27" i="4"/>
  <c r="F27" i="4"/>
  <c r="E27" i="4"/>
  <c r="D27" i="4"/>
  <c r="C27" i="4"/>
  <c r="B27" i="4"/>
  <c r="Y27" i="2"/>
  <c r="X27" i="2"/>
  <c r="W27" i="2"/>
  <c r="V27" i="2"/>
  <c r="U27" i="2"/>
  <c r="T27" i="2"/>
  <c r="S27" i="2"/>
  <c r="R27" i="2"/>
  <c r="Q27" i="2"/>
  <c r="P27" i="2"/>
  <c r="O27" i="2"/>
  <c r="N27" i="2"/>
  <c r="M27" i="2"/>
  <c r="L27" i="2"/>
  <c r="K27" i="2"/>
  <c r="J27" i="2"/>
  <c r="H27" i="2"/>
  <c r="G27" i="2"/>
  <c r="F27" i="2"/>
  <c r="E27" i="2"/>
  <c r="D27" i="2"/>
  <c r="C27" i="2"/>
  <c r="B27" i="2"/>
  <c r="Y5" i="20"/>
  <c r="W5" i="20"/>
  <c r="S5" i="20"/>
  <c r="Q5" i="20"/>
  <c r="O5" i="20"/>
  <c r="M5" i="20"/>
  <c r="K5" i="20"/>
  <c r="I5" i="20"/>
  <c r="G5" i="20"/>
  <c r="E5" i="20"/>
  <c r="C5" i="20"/>
  <c r="Y27" i="3"/>
  <c r="X27" i="3"/>
  <c r="W27" i="3"/>
  <c r="V27" i="3"/>
  <c r="U27" i="3"/>
  <c r="T27" i="3"/>
  <c r="S27" i="3"/>
  <c r="R27" i="3"/>
  <c r="Q27" i="3"/>
  <c r="P27" i="3"/>
  <c r="O27" i="3"/>
  <c r="N27" i="3"/>
  <c r="M27" i="3"/>
  <c r="L27" i="3"/>
  <c r="K27" i="3"/>
  <c r="J27" i="3"/>
  <c r="Y22" i="3"/>
  <c r="X22" i="3"/>
  <c r="W22" i="3"/>
  <c r="V22" i="3"/>
  <c r="U22" i="3"/>
  <c r="T22" i="3"/>
  <c r="S22" i="3"/>
  <c r="R22" i="3"/>
  <c r="Q22" i="3"/>
  <c r="P22" i="3"/>
  <c r="O22" i="3"/>
  <c r="N22" i="3"/>
  <c r="M22" i="3"/>
  <c r="L22" i="3"/>
  <c r="K22" i="3"/>
  <c r="J22" i="3"/>
  <c r="Y14" i="3"/>
  <c r="X14" i="3"/>
  <c r="W14" i="3"/>
  <c r="V14" i="3"/>
  <c r="U14" i="3"/>
  <c r="T14" i="3"/>
  <c r="S14" i="3"/>
  <c r="R14" i="3"/>
  <c r="Q14" i="3"/>
  <c r="P14" i="3"/>
  <c r="O14" i="3"/>
  <c r="N14" i="3"/>
  <c r="M14" i="3"/>
  <c r="L14" i="3"/>
  <c r="K14" i="3"/>
  <c r="J14" i="3"/>
  <c r="I14" i="3"/>
  <c r="H14" i="3"/>
  <c r="Y5" i="3"/>
  <c r="W5" i="3"/>
  <c r="U5" i="3"/>
  <c r="S5" i="3"/>
  <c r="Q5" i="3"/>
  <c r="O5" i="3"/>
  <c r="M5" i="3"/>
  <c r="K5" i="3"/>
  <c r="S29" i="3" l="1"/>
  <c r="O29" i="3"/>
  <c r="U29" i="3"/>
  <c r="Q29" i="3"/>
  <c r="M29" i="3"/>
  <c r="K29" i="3"/>
  <c r="Y29" i="3"/>
  <c r="W29" i="3"/>
  <c r="B13" i="21"/>
  <c r="C13" i="21"/>
  <c r="D13" i="21"/>
  <c r="F13" i="21"/>
  <c r="G13" i="21"/>
  <c r="I13" i="21"/>
  <c r="J13" i="21"/>
  <c r="K13" i="21"/>
  <c r="L13" i="21"/>
  <c r="M13" i="1"/>
  <c r="N13" i="21"/>
  <c r="O13" i="21"/>
  <c r="P13" i="21"/>
  <c r="Q13" i="21"/>
  <c r="R13" i="21"/>
  <c r="S13" i="21"/>
  <c r="T13" i="21"/>
  <c r="U13" i="21"/>
  <c r="V13" i="21"/>
  <c r="W13" i="21"/>
  <c r="X13" i="21"/>
  <c r="Y13" i="21"/>
  <c r="Z13" i="1" l="1"/>
  <c r="H13" i="21"/>
  <c r="Z13" i="21" s="1"/>
  <c r="AA13" i="1"/>
  <c r="M13" i="21"/>
  <c r="AA13" i="21" s="1"/>
  <c r="J3" i="1"/>
  <c r="R21" i="1" l="1"/>
  <c r="S21" i="1"/>
  <c r="S7" i="1" l="1"/>
  <c r="S7" i="21" s="1"/>
  <c r="AA37" i="21" l="1"/>
  <c r="Y35" i="3" l="1"/>
  <c r="Y39" i="3" s="1"/>
  <c r="X35" i="3"/>
  <c r="W35" i="3"/>
  <c r="W39" i="3" s="1"/>
  <c r="V35" i="3"/>
  <c r="U35" i="3"/>
  <c r="U39" i="3" s="1"/>
  <c r="T35" i="3"/>
  <c r="S35" i="3"/>
  <c r="S39" i="3" s="1"/>
  <c r="R35" i="3"/>
  <c r="Q35" i="3"/>
  <c r="Q39" i="3" s="1"/>
  <c r="P35" i="3"/>
  <c r="O35" i="3"/>
  <c r="O39" i="3" s="1"/>
  <c r="N35" i="3"/>
  <c r="M35" i="3"/>
  <c r="M39" i="3" s="1"/>
  <c r="L35" i="3"/>
  <c r="K35" i="3"/>
  <c r="K39" i="3" s="1"/>
  <c r="J35" i="3"/>
  <c r="I35" i="3"/>
  <c r="H35" i="3"/>
  <c r="G35" i="3"/>
  <c r="F35" i="3"/>
  <c r="E35" i="3"/>
  <c r="D35" i="3"/>
  <c r="C35" i="3"/>
  <c r="B35" i="3"/>
  <c r="AA34" i="3"/>
  <c r="Z34" i="3"/>
  <c r="AA33" i="3"/>
  <c r="Z33" i="3"/>
  <c r="AA32" i="3"/>
  <c r="Z32" i="3"/>
  <c r="H27" i="3"/>
  <c r="G27" i="3"/>
  <c r="F27" i="3"/>
  <c r="E27" i="3"/>
  <c r="D27" i="3"/>
  <c r="C27" i="3"/>
  <c r="B27" i="3"/>
  <c r="AA26" i="3"/>
  <c r="Z26" i="3"/>
  <c r="AA25" i="3"/>
  <c r="Z25" i="3"/>
  <c r="I22" i="3"/>
  <c r="H22" i="3"/>
  <c r="G22" i="3"/>
  <c r="F22" i="3"/>
  <c r="E22" i="3"/>
  <c r="D22" i="3"/>
  <c r="C22" i="3"/>
  <c r="B22" i="3"/>
  <c r="AA21" i="3"/>
  <c r="Z21" i="3"/>
  <c r="AA17" i="3"/>
  <c r="Z17" i="3"/>
  <c r="G14" i="3"/>
  <c r="F14" i="3"/>
  <c r="E14" i="3"/>
  <c r="D14" i="3"/>
  <c r="C14" i="3"/>
  <c r="B14" i="3"/>
  <c r="AA13" i="3"/>
  <c r="Z13" i="3"/>
  <c r="AA12" i="3"/>
  <c r="Z12" i="3"/>
  <c r="AA10" i="3"/>
  <c r="Z10" i="3"/>
  <c r="AA7" i="3"/>
  <c r="I5" i="3"/>
  <c r="G5" i="3"/>
  <c r="E5" i="3"/>
  <c r="C5" i="3"/>
  <c r="AA4" i="3"/>
  <c r="AA3" i="3"/>
  <c r="Z3" i="3"/>
  <c r="Y35" i="2"/>
  <c r="X35" i="2"/>
  <c r="W35" i="2"/>
  <c r="V35" i="2"/>
  <c r="U35" i="2"/>
  <c r="T35" i="2"/>
  <c r="S35" i="2"/>
  <c r="R35" i="2"/>
  <c r="Q35" i="2"/>
  <c r="P35" i="2"/>
  <c r="O35" i="2"/>
  <c r="N35" i="2"/>
  <c r="M35" i="2"/>
  <c r="L35" i="2"/>
  <c r="K35" i="2"/>
  <c r="J35" i="2"/>
  <c r="I35" i="2"/>
  <c r="H35" i="2"/>
  <c r="G35" i="2"/>
  <c r="F35" i="2"/>
  <c r="E35" i="2"/>
  <c r="D35" i="2"/>
  <c r="C35" i="2"/>
  <c r="B35" i="2"/>
  <c r="AA34" i="2"/>
  <c r="Z34" i="2"/>
  <c r="AA33" i="2"/>
  <c r="Z33" i="2"/>
  <c r="AA32" i="2"/>
  <c r="Z32" i="2"/>
  <c r="AA26" i="2"/>
  <c r="Z26" i="2"/>
  <c r="AA25" i="2"/>
  <c r="Z25" i="2"/>
  <c r="Y22" i="2"/>
  <c r="X22" i="2"/>
  <c r="W22" i="2"/>
  <c r="V22" i="2"/>
  <c r="U22" i="2"/>
  <c r="T22" i="2"/>
  <c r="S22" i="2"/>
  <c r="R22" i="2"/>
  <c r="Q22" i="2"/>
  <c r="P22" i="2"/>
  <c r="O22" i="2"/>
  <c r="N22" i="2"/>
  <c r="M22" i="2"/>
  <c r="L22" i="2"/>
  <c r="K22" i="2"/>
  <c r="J22" i="2"/>
  <c r="I22" i="2"/>
  <c r="H22" i="2"/>
  <c r="G22" i="2"/>
  <c r="F22" i="2"/>
  <c r="E22" i="2"/>
  <c r="D22" i="2"/>
  <c r="C22" i="2"/>
  <c r="B22" i="2"/>
  <c r="AA21" i="2"/>
  <c r="Z21" i="2"/>
  <c r="AA17" i="2"/>
  <c r="Z17" i="2"/>
  <c r="Y14" i="2"/>
  <c r="X14" i="2"/>
  <c r="W14" i="2"/>
  <c r="V14" i="2"/>
  <c r="U14" i="2"/>
  <c r="T14" i="2"/>
  <c r="S14" i="2"/>
  <c r="R14" i="2"/>
  <c r="Q14" i="2"/>
  <c r="P14" i="2"/>
  <c r="O14" i="2"/>
  <c r="N14" i="2"/>
  <c r="M14" i="2"/>
  <c r="L14" i="2"/>
  <c r="K14" i="2"/>
  <c r="J14" i="2"/>
  <c r="I14" i="2"/>
  <c r="G14" i="2"/>
  <c r="F14" i="2"/>
  <c r="E14" i="2"/>
  <c r="D14" i="2"/>
  <c r="C14" i="2"/>
  <c r="B14" i="2"/>
  <c r="AA13" i="2"/>
  <c r="Z13" i="2"/>
  <c r="AA12" i="2"/>
  <c r="Z12" i="2"/>
  <c r="AA10" i="2"/>
  <c r="Z10" i="2"/>
  <c r="AA7" i="2"/>
  <c r="Y5" i="2"/>
  <c r="W5" i="2"/>
  <c r="U5" i="2"/>
  <c r="S5" i="2"/>
  <c r="Q5" i="2"/>
  <c r="O5" i="2"/>
  <c r="M5" i="2"/>
  <c r="K5" i="2"/>
  <c r="I5" i="2"/>
  <c r="G5" i="2"/>
  <c r="E5" i="2"/>
  <c r="C5" i="2"/>
  <c r="AA4" i="2"/>
  <c r="AA3" i="2"/>
  <c r="Z3" i="2"/>
  <c r="Y35" i="4"/>
  <c r="X35" i="4"/>
  <c r="W35" i="4"/>
  <c r="V35" i="4"/>
  <c r="U35" i="4"/>
  <c r="T35" i="4"/>
  <c r="S35" i="4"/>
  <c r="R35" i="4"/>
  <c r="Q35" i="4"/>
  <c r="P35" i="4"/>
  <c r="O35" i="4"/>
  <c r="N35" i="4"/>
  <c r="M35" i="4"/>
  <c r="L35" i="4"/>
  <c r="K35" i="4"/>
  <c r="J35" i="4"/>
  <c r="I35" i="4"/>
  <c r="H35" i="4"/>
  <c r="G35" i="4"/>
  <c r="F35" i="4"/>
  <c r="E35" i="4"/>
  <c r="D35" i="4"/>
  <c r="C35" i="4"/>
  <c r="B35" i="4"/>
  <c r="AA34" i="4"/>
  <c r="Z34" i="4"/>
  <c r="AA33" i="4"/>
  <c r="Z33" i="4"/>
  <c r="AA32" i="4"/>
  <c r="Z32" i="4"/>
  <c r="AA26" i="4"/>
  <c r="Z26" i="4"/>
  <c r="AA25" i="4"/>
  <c r="Z25" i="4"/>
  <c r="Y22" i="4"/>
  <c r="X22" i="4"/>
  <c r="W22" i="4"/>
  <c r="V22" i="4"/>
  <c r="U22" i="4"/>
  <c r="T22" i="4"/>
  <c r="S22" i="4"/>
  <c r="R22" i="4"/>
  <c r="Q22" i="4"/>
  <c r="P22" i="4"/>
  <c r="O22" i="4"/>
  <c r="N22" i="4"/>
  <c r="M22" i="4"/>
  <c r="L22" i="4"/>
  <c r="K22" i="4"/>
  <c r="J22" i="4"/>
  <c r="I22" i="4"/>
  <c r="H22" i="4"/>
  <c r="G22" i="4"/>
  <c r="F22" i="4"/>
  <c r="E22" i="4"/>
  <c r="D22" i="4"/>
  <c r="C22" i="4"/>
  <c r="B22" i="4"/>
  <c r="AA21" i="4"/>
  <c r="Z21" i="4"/>
  <c r="AA17" i="4"/>
  <c r="Z17" i="4"/>
  <c r="Y14" i="4"/>
  <c r="X14" i="4"/>
  <c r="W14" i="4"/>
  <c r="V14" i="4"/>
  <c r="U14" i="4"/>
  <c r="T14" i="4"/>
  <c r="S14" i="4"/>
  <c r="R14" i="4"/>
  <c r="Q14" i="4"/>
  <c r="P14" i="4"/>
  <c r="O14" i="4"/>
  <c r="N14" i="4"/>
  <c r="M14" i="4"/>
  <c r="L14" i="4"/>
  <c r="K14" i="4"/>
  <c r="J14" i="4"/>
  <c r="I14" i="4"/>
  <c r="H14" i="4"/>
  <c r="G14" i="4"/>
  <c r="F14" i="4"/>
  <c r="E14" i="4"/>
  <c r="D14" i="4"/>
  <c r="C14" i="4"/>
  <c r="B14" i="4"/>
  <c r="AA13" i="4"/>
  <c r="Z13" i="4"/>
  <c r="AA12" i="4"/>
  <c r="Z12" i="4"/>
  <c r="AA10" i="4"/>
  <c r="Z10" i="4"/>
  <c r="AA7" i="4"/>
  <c r="Y5" i="4"/>
  <c r="W5" i="4"/>
  <c r="U5" i="4"/>
  <c r="S5" i="4"/>
  <c r="Q5" i="4"/>
  <c r="O5" i="4"/>
  <c r="M5" i="4"/>
  <c r="K5" i="4"/>
  <c r="I5" i="4"/>
  <c r="G5" i="4"/>
  <c r="E5" i="4"/>
  <c r="C5" i="4"/>
  <c r="AA4" i="4"/>
  <c r="AA3" i="4"/>
  <c r="Y35" i="5"/>
  <c r="X35" i="5"/>
  <c r="W35" i="5"/>
  <c r="V35" i="5"/>
  <c r="U35" i="5"/>
  <c r="T35" i="5"/>
  <c r="S35" i="5"/>
  <c r="R35" i="5"/>
  <c r="Q35" i="5"/>
  <c r="P35" i="5"/>
  <c r="O35" i="5"/>
  <c r="N35" i="5"/>
  <c r="M35" i="5"/>
  <c r="L35" i="5"/>
  <c r="K35" i="5"/>
  <c r="J35" i="5"/>
  <c r="I35" i="5"/>
  <c r="H35" i="5"/>
  <c r="G35" i="5"/>
  <c r="F35" i="5"/>
  <c r="E35" i="5"/>
  <c r="D35" i="5"/>
  <c r="C35" i="5"/>
  <c r="B35" i="5"/>
  <c r="AA34" i="5"/>
  <c r="Z34" i="5"/>
  <c r="AA33" i="5"/>
  <c r="Z33" i="5"/>
  <c r="AA32" i="5"/>
  <c r="Z32" i="5"/>
  <c r="AA26" i="5"/>
  <c r="Z26" i="5"/>
  <c r="AA25" i="5"/>
  <c r="Z25" i="5"/>
  <c r="Y22" i="5"/>
  <c r="X22" i="5"/>
  <c r="W22" i="5"/>
  <c r="V22" i="5"/>
  <c r="U22" i="5"/>
  <c r="T22" i="5"/>
  <c r="S22" i="5"/>
  <c r="R22" i="5"/>
  <c r="Q22" i="5"/>
  <c r="P22" i="5"/>
  <c r="O22" i="5"/>
  <c r="N22" i="5"/>
  <c r="M22" i="5"/>
  <c r="L22" i="5"/>
  <c r="K22" i="5"/>
  <c r="J22" i="5"/>
  <c r="I22" i="5"/>
  <c r="H22" i="5"/>
  <c r="G22" i="5"/>
  <c r="F22" i="5"/>
  <c r="E22" i="5"/>
  <c r="D22" i="5"/>
  <c r="C22" i="5"/>
  <c r="B22" i="5"/>
  <c r="AA21" i="5"/>
  <c r="Z21" i="5"/>
  <c r="AA17" i="5"/>
  <c r="Z17" i="5"/>
  <c r="Y14" i="5"/>
  <c r="X14" i="5"/>
  <c r="W14" i="5"/>
  <c r="V14" i="5"/>
  <c r="U14" i="5"/>
  <c r="T14" i="5"/>
  <c r="S14" i="5"/>
  <c r="R14" i="5"/>
  <c r="Q14" i="5"/>
  <c r="P14" i="5"/>
  <c r="O14" i="5"/>
  <c r="N14" i="5"/>
  <c r="M14" i="5"/>
  <c r="L14" i="5"/>
  <c r="K14" i="5"/>
  <c r="J14" i="5"/>
  <c r="I14" i="5"/>
  <c r="H14" i="5"/>
  <c r="G14" i="5"/>
  <c r="F14" i="5"/>
  <c r="E14" i="5"/>
  <c r="D14" i="5"/>
  <c r="C14" i="5"/>
  <c r="B14" i="5"/>
  <c r="AA13" i="5"/>
  <c r="Z13" i="5"/>
  <c r="AA12" i="5"/>
  <c r="Z12" i="5"/>
  <c r="AA10" i="5"/>
  <c r="Z10" i="5"/>
  <c r="AA7" i="5"/>
  <c r="Y5" i="5"/>
  <c r="W5" i="5"/>
  <c r="U5" i="5"/>
  <c r="S5" i="5"/>
  <c r="Q5" i="5"/>
  <c r="O5" i="5"/>
  <c r="M5" i="5"/>
  <c r="K5" i="5"/>
  <c r="I5" i="5"/>
  <c r="G5" i="5"/>
  <c r="E5" i="5"/>
  <c r="C5" i="5"/>
  <c r="AA4" i="5"/>
  <c r="AA3" i="5"/>
  <c r="Z3" i="5"/>
  <c r="Y35" i="6"/>
  <c r="X35" i="6"/>
  <c r="W35" i="6"/>
  <c r="V35" i="6"/>
  <c r="U35" i="6"/>
  <c r="T35" i="6"/>
  <c r="S35" i="6"/>
  <c r="R35" i="6"/>
  <c r="Q35" i="6"/>
  <c r="P35" i="6"/>
  <c r="O35" i="6"/>
  <c r="N35" i="6"/>
  <c r="M35" i="6"/>
  <c r="L35" i="6"/>
  <c r="K35" i="6"/>
  <c r="J35" i="6"/>
  <c r="I35" i="6"/>
  <c r="H35" i="6"/>
  <c r="G35" i="6"/>
  <c r="F35" i="6"/>
  <c r="E35" i="6"/>
  <c r="D35" i="6"/>
  <c r="C35" i="6"/>
  <c r="B35" i="6"/>
  <c r="AA34" i="6"/>
  <c r="Z34" i="6"/>
  <c r="AA33" i="6"/>
  <c r="Z33" i="6"/>
  <c r="AA32" i="6"/>
  <c r="Z32" i="6"/>
  <c r="AA26" i="6"/>
  <c r="Z26" i="6"/>
  <c r="AA25" i="6"/>
  <c r="Z25" i="6"/>
  <c r="Y22" i="6"/>
  <c r="X22" i="6"/>
  <c r="W22" i="6"/>
  <c r="V22" i="6"/>
  <c r="U22" i="6"/>
  <c r="T22" i="6"/>
  <c r="S22" i="6"/>
  <c r="R22" i="6"/>
  <c r="Q22" i="6"/>
  <c r="P22" i="6"/>
  <c r="O22" i="6"/>
  <c r="N22" i="6"/>
  <c r="M22" i="6"/>
  <c r="L22" i="6"/>
  <c r="K22" i="6"/>
  <c r="J22" i="6"/>
  <c r="I22" i="6"/>
  <c r="H22" i="6"/>
  <c r="G22" i="6"/>
  <c r="F22" i="6"/>
  <c r="E22" i="6"/>
  <c r="D22" i="6"/>
  <c r="C22" i="6"/>
  <c r="B22" i="6"/>
  <c r="AA21" i="6"/>
  <c r="Z21" i="6"/>
  <c r="AA17" i="6"/>
  <c r="Z17" i="6"/>
  <c r="Y14" i="6"/>
  <c r="X14" i="6"/>
  <c r="W14" i="6"/>
  <c r="V14" i="6"/>
  <c r="U14" i="6"/>
  <c r="T14" i="6"/>
  <c r="S14" i="6"/>
  <c r="R14" i="6"/>
  <c r="Q14" i="6"/>
  <c r="P14" i="6"/>
  <c r="O14" i="6"/>
  <c r="N14" i="6"/>
  <c r="M14" i="6"/>
  <c r="L14" i="6"/>
  <c r="K14" i="6"/>
  <c r="J14" i="6"/>
  <c r="I14" i="6"/>
  <c r="H14" i="6"/>
  <c r="G14" i="6"/>
  <c r="F14" i="6"/>
  <c r="E14" i="6"/>
  <c r="D14" i="6"/>
  <c r="C14" i="6"/>
  <c r="B14" i="6"/>
  <c r="AA13" i="6"/>
  <c r="Z13" i="6"/>
  <c r="AA12" i="6"/>
  <c r="Z12" i="6"/>
  <c r="AA10" i="6"/>
  <c r="Z10" i="6"/>
  <c r="AA7" i="6"/>
  <c r="Y5" i="6"/>
  <c r="W5" i="6"/>
  <c r="U5" i="6"/>
  <c r="S5" i="6"/>
  <c r="Q5" i="6"/>
  <c r="O5" i="6"/>
  <c r="M5" i="6"/>
  <c r="K5" i="6"/>
  <c r="I5" i="6"/>
  <c r="G5" i="6"/>
  <c r="E5" i="6"/>
  <c r="C5" i="6"/>
  <c r="AA4" i="6"/>
  <c r="AA3" i="6"/>
  <c r="Y35" i="7"/>
  <c r="X35" i="7"/>
  <c r="W35" i="7"/>
  <c r="V35" i="7"/>
  <c r="U35" i="7"/>
  <c r="T35" i="7"/>
  <c r="S35" i="7"/>
  <c r="R35" i="7"/>
  <c r="Q35" i="7"/>
  <c r="P35" i="7"/>
  <c r="O35" i="7"/>
  <c r="N35" i="7"/>
  <c r="M35" i="7"/>
  <c r="L35" i="7"/>
  <c r="K35" i="7"/>
  <c r="J35" i="7"/>
  <c r="I35" i="7"/>
  <c r="H35" i="7"/>
  <c r="G35" i="7"/>
  <c r="F35" i="7"/>
  <c r="E35" i="7"/>
  <c r="D35" i="7"/>
  <c r="C35" i="7"/>
  <c r="B35" i="7"/>
  <c r="AA34" i="7"/>
  <c r="Z34" i="7"/>
  <c r="AA33" i="7"/>
  <c r="Z33" i="7"/>
  <c r="AA32" i="7"/>
  <c r="Z32" i="7"/>
  <c r="AA26" i="7"/>
  <c r="Z26" i="7"/>
  <c r="AA25" i="7"/>
  <c r="Z25" i="7"/>
  <c r="Y22" i="7"/>
  <c r="X22" i="7"/>
  <c r="W22" i="7"/>
  <c r="V22" i="7"/>
  <c r="U22" i="7"/>
  <c r="T22" i="7"/>
  <c r="S22" i="7"/>
  <c r="R22" i="7"/>
  <c r="Q22" i="7"/>
  <c r="P22" i="7"/>
  <c r="O22" i="7"/>
  <c r="N22" i="7"/>
  <c r="M22" i="7"/>
  <c r="L22" i="7"/>
  <c r="K22" i="7"/>
  <c r="J22" i="7"/>
  <c r="I22" i="7"/>
  <c r="H22" i="7"/>
  <c r="G22" i="7"/>
  <c r="F22" i="7"/>
  <c r="E22" i="7"/>
  <c r="D22" i="7"/>
  <c r="C22" i="7"/>
  <c r="B22" i="7"/>
  <c r="AA21" i="7"/>
  <c r="Z21" i="7"/>
  <c r="AA17" i="7"/>
  <c r="Z17" i="7"/>
  <c r="Y14" i="7"/>
  <c r="X14" i="7"/>
  <c r="W14" i="7"/>
  <c r="V14" i="7"/>
  <c r="U14" i="7"/>
  <c r="T14" i="7"/>
  <c r="S14" i="7"/>
  <c r="R14" i="7"/>
  <c r="Q14" i="7"/>
  <c r="P14" i="7"/>
  <c r="O14" i="7"/>
  <c r="N14" i="7"/>
  <c r="M14" i="7"/>
  <c r="L14" i="7"/>
  <c r="K14" i="7"/>
  <c r="J14" i="7"/>
  <c r="I14" i="7"/>
  <c r="H14" i="7"/>
  <c r="G14" i="7"/>
  <c r="F14" i="7"/>
  <c r="E14" i="7"/>
  <c r="D14" i="7"/>
  <c r="C14" i="7"/>
  <c r="B14" i="7"/>
  <c r="AA13" i="7"/>
  <c r="Z13" i="7"/>
  <c r="AA12" i="7"/>
  <c r="Z12" i="7"/>
  <c r="AA10" i="7"/>
  <c r="Z10" i="7"/>
  <c r="AA7" i="7"/>
  <c r="Y5" i="7"/>
  <c r="W5" i="7"/>
  <c r="U5" i="7"/>
  <c r="S5" i="7"/>
  <c r="Q5" i="7"/>
  <c r="O5" i="7"/>
  <c r="M5" i="7"/>
  <c r="K5" i="7"/>
  <c r="I5" i="7"/>
  <c r="G5" i="7"/>
  <c r="E5" i="7"/>
  <c r="C5" i="7"/>
  <c r="AA4" i="7"/>
  <c r="AA3" i="7"/>
  <c r="Z3" i="7"/>
  <c r="Y35" i="8"/>
  <c r="X35" i="8"/>
  <c r="W35" i="8"/>
  <c r="V35" i="8"/>
  <c r="U35" i="8"/>
  <c r="T35" i="8"/>
  <c r="S35" i="8"/>
  <c r="R35" i="8"/>
  <c r="Q35" i="8"/>
  <c r="P35" i="8"/>
  <c r="O35" i="8"/>
  <c r="N35" i="8"/>
  <c r="M35" i="8"/>
  <c r="L35" i="8"/>
  <c r="K35" i="8"/>
  <c r="J35" i="8"/>
  <c r="I35" i="8"/>
  <c r="H35" i="8"/>
  <c r="G35" i="8"/>
  <c r="F35" i="8"/>
  <c r="E35" i="8"/>
  <c r="D35" i="8"/>
  <c r="C35" i="8"/>
  <c r="B35" i="8"/>
  <c r="AA34" i="8"/>
  <c r="Z34" i="8"/>
  <c r="AA33" i="8"/>
  <c r="Z33" i="8"/>
  <c r="AA32" i="8"/>
  <c r="Z32" i="8"/>
  <c r="AA26" i="8"/>
  <c r="Z26" i="8"/>
  <c r="AA25" i="8"/>
  <c r="Z25" i="8"/>
  <c r="Y22" i="8"/>
  <c r="X22" i="8"/>
  <c r="W22" i="8"/>
  <c r="V22" i="8"/>
  <c r="U22" i="8"/>
  <c r="T22" i="8"/>
  <c r="S22" i="8"/>
  <c r="R22" i="8"/>
  <c r="Q22" i="8"/>
  <c r="P22" i="8"/>
  <c r="O22" i="8"/>
  <c r="N22" i="8"/>
  <c r="M22" i="8"/>
  <c r="L22" i="8"/>
  <c r="K22" i="8"/>
  <c r="J22" i="8"/>
  <c r="I22" i="8"/>
  <c r="H22" i="8"/>
  <c r="F22" i="8"/>
  <c r="E22" i="8"/>
  <c r="D22" i="8"/>
  <c r="C22" i="8"/>
  <c r="B22" i="8"/>
  <c r="AA21" i="8"/>
  <c r="Z21" i="8"/>
  <c r="AA17" i="8"/>
  <c r="Z17" i="8"/>
  <c r="Y14" i="8"/>
  <c r="X14" i="8"/>
  <c r="W14" i="8"/>
  <c r="V14" i="8"/>
  <c r="U14" i="8"/>
  <c r="T14" i="8"/>
  <c r="S14" i="8"/>
  <c r="R14" i="8"/>
  <c r="Q14" i="8"/>
  <c r="P14" i="8"/>
  <c r="O14" i="8"/>
  <c r="N14" i="8"/>
  <c r="M14" i="8"/>
  <c r="L14" i="8"/>
  <c r="K14" i="8"/>
  <c r="J14" i="8"/>
  <c r="I14" i="8"/>
  <c r="H14" i="8"/>
  <c r="G14" i="8"/>
  <c r="F14" i="8"/>
  <c r="E14" i="8"/>
  <c r="D14" i="8"/>
  <c r="C14" i="8"/>
  <c r="B14" i="8"/>
  <c r="AA13" i="8"/>
  <c r="Z13" i="8"/>
  <c r="AA12" i="8"/>
  <c r="Z12" i="8"/>
  <c r="AA10" i="8"/>
  <c r="Z10" i="8"/>
  <c r="AA7" i="8"/>
  <c r="Y5" i="8"/>
  <c r="W5" i="8"/>
  <c r="U5" i="8"/>
  <c r="S5" i="8"/>
  <c r="Q5" i="8"/>
  <c r="O5" i="8"/>
  <c r="M5" i="8"/>
  <c r="K5" i="8"/>
  <c r="I5" i="8"/>
  <c r="G5" i="8"/>
  <c r="E5" i="8"/>
  <c r="C5" i="8"/>
  <c r="AA4" i="8"/>
  <c r="AA3" i="8"/>
  <c r="Z3" i="8"/>
  <c r="Y35" i="9"/>
  <c r="X35" i="9"/>
  <c r="W35" i="9"/>
  <c r="V35" i="9"/>
  <c r="U35" i="9"/>
  <c r="T35" i="9"/>
  <c r="S35" i="9"/>
  <c r="R35" i="9"/>
  <c r="Q35" i="9"/>
  <c r="P35" i="9"/>
  <c r="O35" i="9"/>
  <c r="N35" i="9"/>
  <c r="M35" i="9"/>
  <c r="L35" i="9"/>
  <c r="K35" i="9"/>
  <c r="J35" i="9"/>
  <c r="I35" i="9"/>
  <c r="H35" i="9"/>
  <c r="G35" i="9"/>
  <c r="F35" i="9"/>
  <c r="E35" i="9"/>
  <c r="D35" i="9"/>
  <c r="C35" i="9"/>
  <c r="B35" i="9"/>
  <c r="AA34" i="9"/>
  <c r="Z34" i="9"/>
  <c r="AA33" i="9"/>
  <c r="Z33" i="9"/>
  <c r="AA32" i="9"/>
  <c r="Z32" i="9"/>
  <c r="AA26" i="9"/>
  <c r="Z26" i="9"/>
  <c r="AA25" i="9"/>
  <c r="Z25" i="9"/>
  <c r="Y22" i="9"/>
  <c r="X22" i="9"/>
  <c r="W22" i="9"/>
  <c r="V22" i="9"/>
  <c r="U22" i="9"/>
  <c r="T22" i="9"/>
  <c r="S22" i="9"/>
  <c r="R22" i="9"/>
  <c r="Q22" i="9"/>
  <c r="P22" i="9"/>
  <c r="O22" i="9"/>
  <c r="N22" i="9"/>
  <c r="M22" i="9"/>
  <c r="L22" i="9"/>
  <c r="K22" i="9"/>
  <c r="J22" i="9"/>
  <c r="I22" i="9"/>
  <c r="H22" i="9"/>
  <c r="G22" i="9"/>
  <c r="F22" i="9"/>
  <c r="E22" i="9"/>
  <c r="D22" i="9"/>
  <c r="C22" i="9"/>
  <c r="B22" i="9"/>
  <c r="AA21" i="9"/>
  <c r="Z21" i="9"/>
  <c r="AA17" i="9"/>
  <c r="Z17" i="9"/>
  <c r="Y14" i="9"/>
  <c r="X14" i="9"/>
  <c r="W14" i="9"/>
  <c r="V14" i="9"/>
  <c r="U14" i="9"/>
  <c r="T14" i="9"/>
  <c r="S14" i="9"/>
  <c r="R14" i="9"/>
  <c r="Q14" i="9"/>
  <c r="P14" i="9"/>
  <c r="O14" i="9"/>
  <c r="N14" i="9"/>
  <c r="M14" i="9"/>
  <c r="L14" i="9"/>
  <c r="K14" i="9"/>
  <c r="J14" i="9"/>
  <c r="I14" i="9"/>
  <c r="H14" i="9"/>
  <c r="G14" i="9"/>
  <c r="F14" i="9"/>
  <c r="E14" i="9"/>
  <c r="D14" i="9"/>
  <c r="C14" i="9"/>
  <c r="B14" i="9"/>
  <c r="AA13" i="9"/>
  <c r="Z13" i="9"/>
  <c r="AA12" i="9"/>
  <c r="Z12" i="9"/>
  <c r="AA10" i="9"/>
  <c r="Z10" i="9"/>
  <c r="AA7" i="9"/>
  <c r="Y5" i="9"/>
  <c r="W5" i="9"/>
  <c r="U5" i="9"/>
  <c r="S5" i="9"/>
  <c r="Q5" i="9"/>
  <c r="O5" i="9"/>
  <c r="M5" i="9"/>
  <c r="K5" i="9"/>
  <c r="I5" i="9"/>
  <c r="G5" i="9"/>
  <c r="E5" i="9"/>
  <c r="C5" i="9"/>
  <c r="AA4" i="9"/>
  <c r="AA3" i="9"/>
  <c r="Z3" i="9"/>
  <c r="Y35" i="10"/>
  <c r="X35" i="10"/>
  <c r="W35" i="10"/>
  <c r="V35" i="10"/>
  <c r="U35" i="10"/>
  <c r="T35" i="10"/>
  <c r="S35" i="10"/>
  <c r="R35" i="10"/>
  <c r="Q35" i="10"/>
  <c r="P35" i="10"/>
  <c r="O35" i="10"/>
  <c r="N35" i="10"/>
  <c r="M35" i="10"/>
  <c r="L35" i="10"/>
  <c r="K35" i="10"/>
  <c r="J35" i="10"/>
  <c r="I35" i="10"/>
  <c r="H35" i="10"/>
  <c r="G35" i="10"/>
  <c r="F35" i="10"/>
  <c r="E35" i="10"/>
  <c r="D35" i="10"/>
  <c r="C35" i="10"/>
  <c r="B35" i="10"/>
  <c r="AA34" i="10"/>
  <c r="Z34" i="10"/>
  <c r="AA33" i="10"/>
  <c r="Z33" i="10"/>
  <c r="AA32" i="10"/>
  <c r="Y22" i="10"/>
  <c r="X22" i="10"/>
  <c r="W22" i="10"/>
  <c r="V22" i="10"/>
  <c r="U22" i="10"/>
  <c r="T22" i="10"/>
  <c r="S22" i="10"/>
  <c r="R22" i="10"/>
  <c r="Q22" i="10"/>
  <c r="P22" i="10"/>
  <c r="O22" i="10"/>
  <c r="N22" i="10"/>
  <c r="M22" i="10"/>
  <c r="L22" i="10"/>
  <c r="K22" i="10"/>
  <c r="J22" i="10"/>
  <c r="I22" i="10"/>
  <c r="H22" i="10"/>
  <c r="G22" i="10"/>
  <c r="F22" i="10"/>
  <c r="E22" i="10"/>
  <c r="D22" i="10"/>
  <c r="C22" i="10"/>
  <c r="B22" i="10"/>
  <c r="AA21" i="10"/>
  <c r="Z21" i="10"/>
  <c r="AA17" i="10"/>
  <c r="Z17" i="10"/>
  <c r="Y14" i="10"/>
  <c r="X14" i="10"/>
  <c r="W14" i="10"/>
  <c r="V14" i="10"/>
  <c r="U14" i="10"/>
  <c r="T14" i="10"/>
  <c r="S14" i="10"/>
  <c r="R14" i="10"/>
  <c r="Q14" i="10"/>
  <c r="P14" i="10"/>
  <c r="O14" i="10"/>
  <c r="N14" i="10"/>
  <c r="M14" i="10"/>
  <c r="L14" i="10"/>
  <c r="K14" i="10"/>
  <c r="J14" i="10"/>
  <c r="I14" i="10"/>
  <c r="H14" i="10"/>
  <c r="G14" i="10"/>
  <c r="F14" i="10"/>
  <c r="E14" i="10"/>
  <c r="D14" i="10"/>
  <c r="C14" i="10"/>
  <c r="B14" i="10"/>
  <c r="AA13" i="10"/>
  <c r="Z13" i="10"/>
  <c r="AA12" i="10"/>
  <c r="Z12" i="10"/>
  <c r="AA10" i="10"/>
  <c r="Z10" i="10"/>
  <c r="AA7" i="10"/>
  <c r="Y5" i="10"/>
  <c r="W5" i="10"/>
  <c r="U5" i="10"/>
  <c r="S5" i="10"/>
  <c r="Q5" i="10"/>
  <c r="O5" i="10"/>
  <c r="M5" i="10"/>
  <c r="K5" i="10"/>
  <c r="I5" i="10"/>
  <c r="G5" i="10"/>
  <c r="E5" i="10"/>
  <c r="C5" i="10"/>
  <c r="AA4" i="10"/>
  <c r="AA3" i="10"/>
  <c r="Z3" i="10"/>
  <c r="Y35" i="11"/>
  <c r="X35" i="11"/>
  <c r="W35" i="11"/>
  <c r="V35" i="11"/>
  <c r="U35" i="11"/>
  <c r="T35" i="11"/>
  <c r="S35" i="11"/>
  <c r="R35" i="11"/>
  <c r="Q35" i="11"/>
  <c r="P35" i="11"/>
  <c r="O35" i="11"/>
  <c r="N35" i="11"/>
  <c r="M35" i="11"/>
  <c r="L35" i="11"/>
  <c r="K35" i="11"/>
  <c r="J35" i="11"/>
  <c r="I35" i="11"/>
  <c r="H35" i="11"/>
  <c r="G35" i="11"/>
  <c r="F35" i="11"/>
  <c r="E35" i="11"/>
  <c r="D35" i="11"/>
  <c r="C35" i="11"/>
  <c r="B35" i="11"/>
  <c r="AA34" i="11"/>
  <c r="Z34" i="11"/>
  <c r="AA33" i="11"/>
  <c r="Z33" i="11"/>
  <c r="AA32" i="11"/>
  <c r="Z32" i="11"/>
  <c r="Y22" i="11"/>
  <c r="X22" i="11"/>
  <c r="W22" i="11"/>
  <c r="V22" i="11"/>
  <c r="U22" i="11"/>
  <c r="T22" i="11"/>
  <c r="S22" i="11"/>
  <c r="R22" i="11"/>
  <c r="Q22" i="11"/>
  <c r="P22" i="11"/>
  <c r="O22" i="11"/>
  <c r="N22" i="11"/>
  <c r="M22" i="11"/>
  <c r="L22" i="11"/>
  <c r="K22" i="11"/>
  <c r="J22" i="11"/>
  <c r="I22" i="11"/>
  <c r="H22" i="11"/>
  <c r="G22" i="11"/>
  <c r="F22" i="11"/>
  <c r="E22" i="11"/>
  <c r="D22" i="11"/>
  <c r="C22" i="11"/>
  <c r="B22" i="11"/>
  <c r="AA17" i="11"/>
  <c r="Z17" i="11"/>
  <c r="Y14" i="11"/>
  <c r="X14" i="11"/>
  <c r="W14" i="11"/>
  <c r="V14" i="11"/>
  <c r="U14" i="11"/>
  <c r="T14" i="11"/>
  <c r="S14" i="11"/>
  <c r="R14" i="11"/>
  <c r="Q14" i="11"/>
  <c r="P14" i="11"/>
  <c r="O14" i="11"/>
  <c r="N14" i="11"/>
  <c r="M14" i="11"/>
  <c r="L14" i="11"/>
  <c r="K14" i="11"/>
  <c r="J14" i="11"/>
  <c r="I14" i="11"/>
  <c r="H14" i="11"/>
  <c r="G14" i="11"/>
  <c r="F14" i="11"/>
  <c r="E14" i="11"/>
  <c r="D14" i="11"/>
  <c r="C14" i="11"/>
  <c r="B14" i="11"/>
  <c r="AA13" i="11"/>
  <c r="Z13" i="11"/>
  <c r="AA12" i="11"/>
  <c r="Z12" i="11"/>
  <c r="AA10" i="11"/>
  <c r="Z10" i="11"/>
  <c r="AA7" i="11"/>
  <c r="Y5" i="11"/>
  <c r="W5" i="11"/>
  <c r="U5" i="11"/>
  <c r="S5" i="11"/>
  <c r="Q5" i="11"/>
  <c r="O5" i="11"/>
  <c r="M5" i="11"/>
  <c r="K5" i="11"/>
  <c r="I5" i="11"/>
  <c r="G5" i="11"/>
  <c r="E5" i="11"/>
  <c r="C5" i="11"/>
  <c r="AA4" i="11"/>
  <c r="AA3" i="11"/>
  <c r="Z3" i="11"/>
  <c r="Y35" i="18"/>
  <c r="X35" i="18"/>
  <c r="W35" i="18"/>
  <c r="V35" i="18"/>
  <c r="U35" i="18"/>
  <c r="T35" i="18"/>
  <c r="S35" i="18"/>
  <c r="R35" i="18"/>
  <c r="Q35" i="18"/>
  <c r="P35" i="18"/>
  <c r="O35" i="18"/>
  <c r="N35" i="18"/>
  <c r="M35" i="18"/>
  <c r="L35" i="18"/>
  <c r="K35" i="18"/>
  <c r="J35" i="18"/>
  <c r="I35" i="18"/>
  <c r="H35" i="18"/>
  <c r="G35" i="18"/>
  <c r="F35" i="18"/>
  <c r="E35" i="18"/>
  <c r="D35" i="18"/>
  <c r="C35" i="18"/>
  <c r="B35" i="18"/>
  <c r="AA34" i="18"/>
  <c r="Z34" i="18"/>
  <c r="AA33" i="18"/>
  <c r="Z33" i="18"/>
  <c r="AA32" i="18"/>
  <c r="Z32" i="18"/>
  <c r="AA26" i="18"/>
  <c r="Z26" i="18"/>
  <c r="AA25" i="18"/>
  <c r="Z25" i="18"/>
  <c r="Y22" i="18"/>
  <c r="X22" i="18"/>
  <c r="W22" i="18"/>
  <c r="V22" i="18"/>
  <c r="U22" i="18"/>
  <c r="T22" i="18"/>
  <c r="S22" i="18"/>
  <c r="R22" i="18"/>
  <c r="Q22" i="18"/>
  <c r="P22" i="18"/>
  <c r="O22" i="18"/>
  <c r="N22" i="18"/>
  <c r="M22" i="18"/>
  <c r="L22" i="18"/>
  <c r="K22" i="18"/>
  <c r="J22" i="18"/>
  <c r="I22" i="18"/>
  <c r="H22" i="18"/>
  <c r="G22" i="18"/>
  <c r="F22" i="18"/>
  <c r="E22" i="18"/>
  <c r="D22" i="18"/>
  <c r="C22" i="18"/>
  <c r="B22" i="18"/>
  <c r="AA21" i="18"/>
  <c r="Z21" i="18"/>
  <c r="AA17" i="18"/>
  <c r="Z17" i="18"/>
  <c r="Y14" i="18"/>
  <c r="X14" i="18"/>
  <c r="W14" i="18"/>
  <c r="V14" i="18"/>
  <c r="U14" i="18"/>
  <c r="T14" i="18"/>
  <c r="S14" i="18"/>
  <c r="R14" i="18"/>
  <c r="Q14" i="18"/>
  <c r="P14" i="18"/>
  <c r="O14" i="18"/>
  <c r="N14" i="18"/>
  <c r="M14" i="18"/>
  <c r="L14" i="18"/>
  <c r="K14" i="18"/>
  <c r="J14" i="18"/>
  <c r="I14" i="18"/>
  <c r="H14" i="18"/>
  <c r="G14" i="18"/>
  <c r="F14" i="18"/>
  <c r="E14" i="18"/>
  <c r="D14" i="18"/>
  <c r="C14" i="18"/>
  <c r="B14" i="18"/>
  <c r="AA13" i="18"/>
  <c r="Z13" i="18"/>
  <c r="AA12" i="18"/>
  <c r="Z12" i="18"/>
  <c r="AA10" i="18"/>
  <c r="Z10" i="18"/>
  <c r="AA7" i="18"/>
  <c r="Y5" i="18"/>
  <c r="W5" i="18"/>
  <c r="U5" i="18"/>
  <c r="S5" i="18"/>
  <c r="Q5" i="18"/>
  <c r="O5" i="18"/>
  <c r="M5" i="18"/>
  <c r="K5" i="18"/>
  <c r="I5" i="18"/>
  <c r="G5" i="18"/>
  <c r="E5" i="18"/>
  <c r="C5" i="18"/>
  <c r="AA4" i="18"/>
  <c r="AA3" i="18"/>
  <c r="Z3" i="18"/>
  <c r="Y35" i="12"/>
  <c r="X35" i="12"/>
  <c r="W35" i="12"/>
  <c r="V35" i="12"/>
  <c r="U35" i="12"/>
  <c r="T35" i="12"/>
  <c r="S35" i="12"/>
  <c r="R35" i="12"/>
  <c r="Q35" i="12"/>
  <c r="P35" i="12"/>
  <c r="O35" i="12"/>
  <c r="N35" i="12"/>
  <c r="M35" i="12"/>
  <c r="L35" i="12"/>
  <c r="K35" i="12"/>
  <c r="J35" i="12"/>
  <c r="I35" i="12"/>
  <c r="H35" i="12"/>
  <c r="G35" i="12"/>
  <c r="F35" i="12"/>
  <c r="E35" i="12"/>
  <c r="D35" i="12"/>
  <c r="C35" i="12"/>
  <c r="B35" i="12"/>
  <c r="AA34" i="12"/>
  <c r="Z34" i="12"/>
  <c r="AA33" i="12"/>
  <c r="Z33" i="12"/>
  <c r="AA32" i="12"/>
  <c r="Z32" i="12"/>
  <c r="AA26" i="12"/>
  <c r="Z26" i="12"/>
  <c r="AA25" i="12"/>
  <c r="Z25" i="12"/>
  <c r="Y22" i="12"/>
  <c r="X22" i="12"/>
  <c r="W22" i="12"/>
  <c r="V22" i="12"/>
  <c r="U22" i="12"/>
  <c r="T22" i="12"/>
  <c r="S22" i="12"/>
  <c r="R22" i="12"/>
  <c r="Q22" i="12"/>
  <c r="P22" i="12"/>
  <c r="O22" i="12"/>
  <c r="N22" i="12"/>
  <c r="M22" i="12"/>
  <c r="L22" i="12"/>
  <c r="K22" i="12"/>
  <c r="J22" i="12"/>
  <c r="I22" i="12"/>
  <c r="H22" i="12"/>
  <c r="G22" i="12"/>
  <c r="F22" i="12"/>
  <c r="E22" i="12"/>
  <c r="D22" i="12"/>
  <c r="C22" i="12"/>
  <c r="B22" i="12"/>
  <c r="AA21" i="12"/>
  <c r="Z21" i="12"/>
  <c r="AA17" i="12"/>
  <c r="Z17" i="12"/>
  <c r="Y14" i="12"/>
  <c r="X14" i="12"/>
  <c r="W14" i="12"/>
  <c r="V14" i="12"/>
  <c r="U14" i="12"/>
  <c r="T14" i="12"/>
  <c r="S14" i="12"/>
  <c r="R14" i="12"/>
  <c r="Q14" i="12"/>
  <c r="P14" i="12"/>
  <c r="O14" i="12"/>
  <c r="N14" i="12"/>
  <c r="M14" i="12"/>
  <c r="L14" i="12"/>
  <c r="K14" i="12"/>
  <c r="J14" i="12"/>
  <c r="I14" i="12"/>
  <c r="H14" i="12"/>
  <c r="G14" i="12"/>
  <c r="F14" i="12"/>
  <c r="E14" i="12"/>
  <c r="D14" i="12"/>
  <c r="C14" i="12"/>
  <c r="B14" i="12"/>
  <c r="AA13" i="12"/>
  <c r="Z13" i="12"/>
  <c r="AA12" i="12"/>
  <c r="Z12" i="12"/>
  <c r="AA10" i="12"/>
  <c r="Z10" i="12"/>
  <c r="AA7" i="12"/>
  <c r="Y5" i="12"/>
  <c r="W5" i="12"/>
  <c r="U5" i="12"/>
  <c r="S5" i="12"/>
  <c r="Q5" i="12"/>
  <c r="O5" i="12"/>
  <c r="M5" i="12"/>
  <c r="K5" i="12"/>
  <c r="I5" i="12"/>
  <c r="G5" i="12"/>
  <c r="E5" i="12"/>
  <c r="C5" i="12"/>
  <c r="AA4" i="12"/>
  <c r="AA3" i="12"/>
  <c r="Z3" i="12"/>
  <c r="Y35" i="13"/>
  <c r="X35" i="13"/>
  <c r="W35" i="13"/>
  <c r="V35" i="13"/>
  <c r="U35" i="13"/>
  <c r="T35" i="13"/>
  <c r="S35" i="13"/>
  <c r="R35" i="13"/>
  <c r="Q35" i="13"/>
  <c r="P35" i="13"/>
  <c r="O35" i="13"/>
  <c r="N35" i="13"/>
  <c r="M35" i="13"/>
  <c r="L35" i="13"/>
  <c r="K35" i="13"/>
  <c r="J35" i="13"/>
  <c r="I35" i="13"/>
  <c r="H35" i="13"/>
  <c r="G35" i="13"/>
  <c r="F35" i="13"/>
  <c r="E35" i="13"/>
  <c r="D35" i="13"/>
  <c r="C35" i="13"/>
  <c r="B35" i="13"/>
  <c r="AA34" i="13"/>
  <c r="Z34" i="13"/>
  <c r="AA33" i="13"/>
  <c r="Z33" i="13"/>
  <c r="AA32" i="13"/>
  <c r="Z32" i="13"/>
  <c r="AA26" i="13"/>
  <c r="Z26" i="13"/>
  <c r="AA25" i="13"/>
  <c r="Z25" i="13"/>
  <c r="Y22" i="13"/>
  <c r="X22" i="13"/>
  <c r="W22" i="13"/>
  <c r="V22" i="13"/>
  <c r="U22" i="13"/>
  <c r="T22" i="13"/>
  <c r="S22" i="13"/>
  <c r="R22" i="13"/>
  <c r="Q22" i="13"/>
  <c r="P22" i="13"/>
  <c r="O22" i="13"/>
  <c r="N22" i="13"/>
  <c r="M22" i="13"/>
  <c r="L22" i="13"/>
  <c r="K22" i="13"/>
  <c r="J22" i="13"/>
  <c r="I22" i="13"/>
  <c r="H22" i="13"/>
  <c r="G22" i="13"/>
  <c r="F22" i="13"/>
  <c r="E22" i="13"/>
  <c r="D22" i="13"/>
  <c r="C22" i="13"/>
  <c r="B22" i="13"/>
  <c r="AA21" i="13"/>
  <c r="Z21" i="13"/>
  <c r="AA17" i="13"/>
  <c r="Z17" i="13"/>
  <c r="Y14" i="13"/>
  <c r="X14" i="13"/>
  <c r="W14" i="13"/>
  <c r="V14" i="13"/>
  <c r="U14" i="13"/>
  <c r="T14" i="13"/>
  <c r="S14" i="13"/>
  <c r="R14" i="13"/>
  <c r="Q14" i="13"/>
  <c r="P14" i="13"/>
  <c r="O14" i="13"/>
  <c r="N14" i="13"/>
  <c r="M14" i="13"/>
  <c r="L14" i="13"/>
  <c r="K14" i="13"/>
  <c r="J14" i="13"/>
  <c r="I14" i="13"/>
  <c r="H14" i="13"/>
  <c r="G14" i="13"/>
  <c r="F14" i="13"/>
  <c r="E14" i="13"/>
  <c r="D14" i="13"/>
  <c r="C14" i="13"/>
  <c r="B14" i="13"/>
  <c r="AA13" i="13"/>
  <c r="Z13" i="13"/>
  <c r="AA12" i="13"/>
  <c r="Z12" i="13"/>
  <c r="AA10" i="13"/>
  <c r="Z10" i="13"/>
  <c r="AA7" i="13"/>
  <c r="Y5" i="13"/>
  <c r="W5" i="13"/>
  <c r="U5" i="13"/>
  <c r="S5" i="13"/>
  <c r="Q5" i="13"/>
  <c r="O5" i="13"/>
  <c r="M5" i="13"/>
  <c r="K5" i="13"/>
  <c r="I5" i="13"/>
  <c r="G5" i="13"/>
  <c r="E5" i="13"/>
  <c r="C5" i="13"/>
  <c r="AA4" i="13"/>
  <c r="AA3" i="13"/>
  <c r="Y35" i="14"/>
  <c r="X35" i="14"/>
  <c r="W35" i="14"/>
  <c r="V35" i="14"/>
  <c r="U35" i="14"/>
  <c r="T35" i="14"/>
  <c r="S35" i="14"/>
  <c r="R35" i="14"/>
  <c r="Q35" i="14"/>
  <c r="P35" i="14"/>
  <c r="O35" i="14"/>
  <c r="N35" i="14"/>
  <c r="M35" i="14"/>
  <c r="L35" i="14"/>
  <c r="K35" i="14"/>
  <c r="J35" i="14"/>
  <c r="I35" i="14"/>
  <c r="H35" i="14"/>
  <c r="G35" i="14"/>
  <c r="F35" i="14"/>
  <c r="E35" i="14"/>
  <c r="D35" i="14"/>
  <c r="C35" i="14"/>
  <c r="B35" i="14"/>
  <c r="AA26" i="14"/>
  <c r="Z26" i="14"/>
  <c r="AA25" i="14"/>
  <c r="Z25" i="14"/>
  <c r="Y22" i="14"/>
  <c r="X22" i="14"/>
  <c r="W22" i="14"/>
  <c r="V22" i="14"/>
  <c r="U22" i="14"/>
  <c r="T22" i="14"/>
  <c r="S22" i="14"/>
  <c r="R22" i="14"/>
  <c r="Q22" i="14"/>
  <c r="P22" i="14"/>
  <c r="O22" i="14"/>
  <c r="N22" i="14"/>
  <c r="M22" i="14"/>
  <c r="L22" i="14"/>
  <c r="K22" i="14"/>
  <c r="J22" i="14"/>
  <c r="I22" i="14"/>
  <c r="H22" i="14"/>
  <c r="G22" i="14"/>
  <c r="F22" i="14"/>
  <c r="E22" i="14"/>
  <c r="D22" i="14"/>
  <c r="C22" i="14"/>
  <c r="B22" i="14"/>
  <c r="AA21" i="14"/>
  <c r="Z21" i="14"/>
  <c r="AA17" i="14"/>
  <c r="Z17" i="14"/>
  <c r="Y14" i="14"/>
  <c r="X14" i="14"/>
  <c r="W14" i="14"/>
  <c r="V14" i="14"/>
  <c r="U14" i="14"/>
  <c r="T14" i="14"/>
  <c r="S14" i="14"/>
  <c r="R14" i="14"/>
  <c r="Q14" i="14"/>
  <c r="P14" i="14"/>
  <c r="O14" i="14"/>
  <c r="N14" i="14"/>
  <c r="M14" i="14"/>
  <c r="L14" i="14"/>
  <c r="K14" i="14"/>
  <c r="J14" i="14"/>
  <c r="I14" i="14"/>
  <c r="H14" i="14"/>
  <c r="G14" i="14"/>
  <c r="F14" i="14"/>
  <c r="E14" i="14"/>
  <c r="D14" i="14"/>
  <c r="C14" i="14"/>
  <c r="B14" i="14"/>
  <c r="AA13" i="14"/>
  <c r="Z13" i="14"/>
  <c r="AA12" i="14"/>
  <c r="Z12" i="14"/>
  <c r="AA10" i="14"/>
  <c r="Z10" i="14"/>
  <c r="AA7" i="14"/>
  <c r="Y5" i="14"/>
  <c r="W5" i="14"/>
  <c r="U5" i="14"/>
  <c r="S5" i="14"/>
  <c r="Q5" i="14"/>
  <c r="O5" i="14"/>
  <c r="M5" i="14"/>
  <c r="K5" i="14"/>
  <c r="I5" i="14"/>
  <c r="G5" i="14"/>
  <c r="E5" i="14"/>
  <c r="C5" i="14"/>
  <c r="AA4" i="14"/>
  <c r="AA3" i="14"/>
  <c r="Y35" i="15"/>
  <c r="X35" i="15"/>
  <c r="W35" i="15"/>
  <c r="V35" i="15"/>
  <c r="U35" i="15"/>
  <c r="T35" i="15"/>
  <c r="S35" i="15"/>
  <c r="R35" i="15"/>
  <c r="Q35" i="15"/>
  <c r="P35" i="15"/>
  <c r="O35" i="15"/>
  <c r="N35" i="15"/>
  <c r="M35" i="15"/>
  <c r="L35" i="15"/>
  <c r="K35" i="15"/>
  <c r="J35" i="15"/>
  <c r="I35" i="15"/>
  <c r="H35" i="15"/>
  <c r="G35" i="15"/>
  <c r="F35" i="15"/>
  <c r="E35" i="15"/>
  <c r="D35" i="15"/>
  <c r="C35" i="15"/>
  <c r="B35" i="15"/>
  <c r="AA34" i="15"/>
  <c r="Z34" i="15"/>
  <c r="AA33" i="15"/>
  <c r="Z33" i="15"/>
  <c r="AA32" i="15"/>
  <c r="Z32" i="15"/>
  <c r="AA26" i="15"/>
  <c r="Z26" i="15"/>
  <c r="AA25" i="15"/>
  <c r="Z25" i="15"/>
  <c r="Y22" i="15"/>
  <c r="X22" i="15"/>
  <c r="W22" i="15"/>
  <c r="V22" i="15"/>
  <c r="U22" i="15"/>
  <c r="T22" i="15"/>
  <c r="S22" i="15"/>
  <c r="R22" i="15"/>
  <c r="Q22" i="15"/>
  <c r="P22" i="15"/>
  <c r="O22" i="15"/>
  <c r="N22" i="15"/>
  <c r="M22" i="15"/>
  <c r="L22" i="15"/>
  <c r="K22" i="15"/>
  <c r="J22" i="15"/>
  <c r="I22" i="15"/>
  <c r="H22" i="15"/>
  <c r="G22" i="15"/>
  <c r="F22" i="15"/>
  <c r="E22" i="15"/>
  <c r="D22" i="15"/>
  <c r="C22" i="15"/>
  <c r="B22" i="15"/>
  <c r="AA21" i="15"/>
  <c r="Z21" i="15"/>
  <c r="AA17" i="15"/>
  <c r="Z17" i="15"/>
  <c r="Y14" i="15"/>
  <c r="X14" i="15"/>
  <c r="W14" i="15"/>
  <c r="V14" i="15"/>
  <c r="U14" i="15"/>
  <c r="T14" i="15"/>
  <c r="S14" i="15"/>
  <c r="R14" i="15"/>
  <c r="Q14" i="15"/>
  <c r="P14" i="15"/>
  <c r="O14" i="15"/>
  <c r="N14" i="15"/>
  <c r="M14" i="15"/>
  <c r="L14" i="15"/>
  <c r="K14" i="15"/>
  <c r="J14" i="15"/>
  <c r="I14" i="15"/>
  <c r="H14" i="15"/>
  <c r="G14" i="15"/>
  <c r="F14" i="15"/>
  <c r="E14" i="15"/>
  <c r="D14" i="15"/>
  <c r="C14" i="15"/>
  <c r="B14" i="15"/>
  <c r="AA13" i="15"/>
  <c r="Z13" i="15"/>
  <c r="AA12" i="15"/>
  <c r="Z12" i="15"/>
  <c r="AA10" i="15"/>
  <c r="Z10" i="15"/>
  <c r="AA7" i="15"/>
  <c r="Y5" i="15"/>
  <c r="W5" i="15"/>
  <c r="U5" i="15"/>
  <c r="S5" i="15"/>
  <c r="Q5" i="15"/>
  <c r="O5" i="15"/>
  <c r="M5" i="15"/>
  <c r="K5" i="15"/>
  <c r="I5" i="15"/>
  <c r="G5" i="15"/>
  <c r="E5" i="15"/>
  <c r="C5" i="15"/>
  <c r="AA4" i="15"/>
  <c r="AA3" i="15"/>
  <c r="Z3" i="15"/>
  <c r="Y35" i="16"/>
  <c r="X35" i="16"/>
  <c r="W35" i="16"/>
  <c r="V35" i="16"/>
  <c r="U35" i="16"/>
  <c r="T35" i="16"/>
  <c r="S35" i="16"/>
  <c r="R35" i="16"/>
  <c r="Q35" i="16"/>
  <c r="P35" i="16"/>
  <c r="O35" i="16"/>
  <c r="N35" i="16"/>
  <c r="M35" i="16"/>
  <c r="L35" i="16"/>
  <c r="K35" i="16"/>
  <c r="J35" i="16"/>
  <c r="I35" i="16"/>
  <c r="H35" i="16"/>
  <c r="G35" i="16"/>
  <c r="F35" i="16"/>
  <c r="E35" i="16"/>
  <c r="D35" i="16"/>
  <c r="C35" i="16"/>
  <c r="B35" i="16"/>
  <c r="AA34" i="16"/>
  <c r="Z34" i="16"/>
  <c r="AA33" i="16"/>
  <c r="Z33" i="16"/>
  <c r="AA32" i="16"/>
  <c r="Z32" i="16"/>
  <c r="AA26" i="16"/>
  <c r="AA25" i="16"/>
  <c r="Z25" i="16"/>
  <c r="Y22" i="16"/>
  <c r="X22" i="16"/>
  <c r="W22" i="16"/>
  <c r="V22" i="16"/>
  <c r="U22" i="16"/>
  <c r="T22" i="16"/>
  <c r="S22" i="16"/>
  <c r="R22" i="16"/>
  <c r="Q22" i="16"/>
  <c r="P22" i="16"/>
  <c r="O22" i="16"/>
  <c r="N22" i="16"/>
  <c r="M22" i="16"/>
  <c r="L22" i="16"/>
  <c r="K22" i="16"/>
  <c r="J22" i="16"/>
  <c r="I22" i="16"/>
  <c r="H22" i="16"/>
  <c r="G22" i="16"/>
  <c r="F22" i="16"/>
  <c r="E22" i="16"/>
  <c r="D22" i="16"/>
  <c r="C22" i="16"/>
  <c r="B22" i="16"/>
  <c r="AA21" i="16"/>
  <c r="Z21" i="16"/>
  <c r="AA17" i="16"/>
  <c r="Z17" i="16"/>
  <c r="X14" i="16"/>
  <c r="W14" i="16"/>
  <c r="V14" i="16"/>
  <c r="U14" i="16"/>
  <c r="T14" i="16"/>
  <c r="S14" i="16"/>
  <c r="R14" i="16"/>
  <c r="Q14" i="16"/>
  <c r="P14" i="16"/>
  <c r="O14" i="16"/>
  <c r="N14" i="16"/>
  <c r="M14" i="16"/>
  <c r="L14" i="16"/>
  <c r="K14" i="16"/>
  <c r="J14" i="16"/>
  <c r="I14" i="16"/>
  <c r="H14" i="16"/>
  <c r="G14" i="16"/>
  <c r="F14" i="16"/>
  <c r="E14" i="16"/>
  <c r="D14" i="16"/>
  <c r="C14" i="16"/>
  <c r="B14" i="16"/>
  <c r="AA13" i="16"/>
  <c r="Z13" i="16"/>
  <c r="AA12" i="16"/>
  <c r="Z12" i="16"/>
  <c r="AA10" i="16"/>
  <c r="Z10" i="16"/>
  <c r="AA7" i="16"/>
  <c r="Y5" i="16"/>
  <c r="W5" i="16"/>
  <c r="U5" i="16"/>
  <c r="S5" i="16"/>
  <c r="Q5" i="16"/>
  <c r="O5" i="16"/>
  <c r="M5" i="16"/>
  <c r="K5" i="16"/>
  <c r="I5" i="16"/>
  <c r="G5" i="16"/>
  <c r="E5" i="16"/>
  <c r="C5" i="16"/>
  <c r="AA4" i="16"/>
  <c r="AA3" i="16"/>
  <c r="Z3" i="16"/>
  <c r="Y34" i="1"/>
  <c r="Y34" i="21" s="1"/>
  <c r="X34" i="1"/>
  <c r="X34" i="21" s="1"/>
  <c r="W34" i="1"/>
  <c r="W34" i="21" s="1"/>
  <c r="V34" i="1"/>
  <c r="V34" i="21" s="1"/>
  <c r="U34" i="1"/>
  <c r="U34" i="21" s="1"/>
  <c r="T34" i="1"/>
  <c r="T34" i="21" s="1"/>
  <c r="S34" i="1"/>
  <c r="S34" i="21" s="1"/>
  <c r="R34" i="1"/>
  <c r="R34" i="21" s="1"/>
  <c r="Q34" i="1"/>
  <c r="Q34" i="21" s="1"/>
  <c r="P34" i="1"/>
  <c r="P34" i="21" s="1"/>
  <c r="O34" i="1"/>
  <c r="O34" i="21" s="1"/>
  <c r="N34" i="1"/>
  <c r="N34" i="21" s="1"/>
  <c r="M34" i="1"/>
  <c r="M34" i="21" s="1"/>
  <c r="L34" i="1"/>
  <c r="L34" i="21" s="1"/>
  <c r="K34" i="1"/>
  <c r="K34" i="21" s="1"/>
  <c r="J34" i="1"/>
  <c r="J34" i="21" s="1"/>
  <c r="I34" i="1"/>
  <c r="I34" i="21" s="1"/>
  <c r="H34" i="1"/>
  <c r="H34" i="21" s="1"/>
  <c r="G34" i="1"/>
  <c r="G34" i="21" s="1"/>
  <c r="F34" i="1"/>
  <c r="F34" i="21" s="1"/>
  <c r="E34" i="1"/>
  <c r="E34" i="21" s="1"/>
  <c r="D34" i="1"/>
  <c r="D34" i="21" s="1"/>
  <c r="C34" i="1"/>
  <c r="C34" i="21" s="1"/>
  <c r="B34" i="1"/>
  <c r="B34" i="21" s="1"/>
  <c r="Y33" i="1"/>
  <c r="Y33" i="21" s="1"/>
  <c r="X33" i="1"/>
  <c r="X33" i="21" s="1"/>
  <c r="W33" i="1"/>
  <c r="W33" i="21" s="1"/>
  <c r="V33" i="1"/>
  <c r="V33" i="21" s="1"/>
  <c r="U33" i="1"/>
  <c r="U33" i="21" s="1"/>
  <c r="T33" i="1"/>
  <c r="T33" i="21" s="1"/>
  <c r="S33" i="1"/>
  <c r="S33" i="21" s="1"/>
  <c r="R33" i="1"/>
  <c r="R33" i="21" s="1"/>
  <c r="Q33" i="1"/>
  <c r="Q33" i="21" s="1"/>
  <c r="P33" i="1"/>
  <c r="P33" i="21" s="1"/>
  <c r="O33" i="1"/>
  <c r="N33" i="1"/>
  <c r="N33" i="21" s="1"/>
  <c r="M33" i="1"/>
  <c r="M33" i="21" s="1"/>
  <c r="L33" i="1"/>
  <c r="L33" i="21" s="1"/>
  <c r="K33" i="1"/>
  <c r="K33" i="21" s="1"/>
  <c r="J33" i="1"/>
  <c r="J33" i="21" s="1"/>
  <c r="I33" i="1"/>
  <c r="I33" i="21" s="1"/>
  <c r="H33" i="1"/>
  <c r="H33" i="21" s="1"/>
  <c r="G33" i="1"/>
  <c r="G33" i="21" s="1"/>
  <c r="F33" i="1"/>
  <c r="F33" i="21" s="1"/>
  <c r="E33" i="1"/>
  <c r="E33" i="21" s="1"/>
  <c r="D33" i="1"/>
  <c r="D33" i="21" s="1"/>
  <c r="C33" i="1"/>
  <c r="B33" i="1"/>
  <c r="B33" i="21" s="1"/>
  <c r="Y32" i="1"/>
  <c r="Y32" i="21" s="1"/>
  <c r="X32" i="1"/>
  <c r="X32" i="21" s="1"/>
  <c r="W32" i="1"/>
  <c r="W32" i="21" s="1"/>
  <c r="V32" i="1"/>
  <c r="V32" i="21" s="1"/>
  <c r="U32" i="1"/>
  <c r="U32" i="21" s="1"/>
  <c r="T32" i="1"/>
  <c r="T32" i="21" s="1"/>
  <c r="S32" i="21"/>
  <c r="R32" i="21"/>
  <c r="Q32" i="1"/>
  <c r="Q32" i="21" s="1"/>
  <c r="P32" i="1"/>
  <c r="P32" i="21" s="1"/>
  <c r="O32" i="1"/>
  <c r="O32" i="21" s="1"/>
  <c r="N32" i="1"/>
  <c r="N32" i="21" s="1"/>
  <c r="M32" i="1"/>
  <c r="M32" i="21" s="1"/>
  <c r="L32" i="1"/>
  <c r="L32" i="21" s="1"/>
  <c r="J32" i="21"/>
  <c r="I32" i="1"/>
  <c r="I32" i="21" s="1"/>
  <c r="H32" i="1"/>
  <c r="H32" i="21" s="1"/>
  <c r="G32" i="1"/>
  <c r="G32" i="21" s="1"/>
  <c r="F32" i="1"/>
  <c r="F32" i="21" s="1"/>
  <c r="E32" i="1"/>
  <c r="E32" i="21" s="1"/>
  <c r="D32" i="1"/>
  <c r="D32" i="21" s="1"/>
  <c r="C32" i="1"/>
  <c r="B32" i="1"/>
  <c r="B32" i="21" s="1"/>
  <c r="Y26" i="21"/>
  <c r="AA26" i="21" s="1"/>
  <c r="X26" i="1"/>
  <c r="X26" i="21" s="1"/>
  <c r="L26" i="1"/>
  <c r="L26" i="21" s="1"/>
  <c r="Y25" i="21"/>
  <c r="AA25" i="21" s="1"/>
  <c r="X25" i="1"/>
  <c r="X25" i="21" s="1"/>
  <c r="L25" i="1"/>
  <c r="L25" i="21" s="1"/>
  <c r="Y21" i="21"/>
  <c r="X21" i="21"/>
  <c r="W21" i="21"/>
  <c r="V21" i="21"/>
  <c r="U21" i="21"/>
  <c r="T21" i="21"/>
  <c r="S21" i="21"/>
  <c r="R21" i="21"/>
  <c r="Q21" i="21"/>
  <c r="P21" i="1"/>
  <c r="P21" i="21" s="1"/>
  <c r="N21" i="1"/>
  <c r="N21" i="21" s="1"/>
  <c r="M21" i="1"/>
  <c r="M21" i="21" s="1"/>
  <c r="L21" i="1"/>
  <c r="L21" i="21" s="1"/>
  <c r="Y20" i="1"/>
  <c r="Y20" i="21" s="1"/>
  <c r="X20" i="1"/>
  <c r="X20" i="21" s="1"/>
  <c r="W20" i="1"/>
  <c r="W20" i="21" s="1"/>
  <c r="V20" i="1"/>
  <c r="V20" i="21" s="1"/>
  <c r="U20" i="1"/>
  <c r="U20" i="21" s="1"/>
  <c r="T20" i="1"/>
  <c r="T20" i="21" s="1"/>
  <c r="S20" i="1"/>
  <c r="S20" i="21" s="1"/>
  <c r="R20" i="1"/>
  <c r="R20" i="21" s="1"/>
  <c r="Q20" i="1"/>
  <c r="Q20" i="21" s="1"/>
  <c r="P20" i="1"/>
  <c r="P20" i="21" s="1"/>
  <c r="O20" i="1"/>
  <c r="O20" i="21" s="1"/>
  <c r="N20" i="1"/>
  <c r="M20" i="1"/>
  <c r="M20" i="21" s="1"/>
  <c r="L20" i="1"/>
  <c r="L20" i="21" s="1"/>
  <c r="K20" i="1"/>
  <c r="K20" i="21" s="1"/>
  <c r="J20" i="1"/>
  <c r="J20" i="21" s="1"/>
  <c r="I20" i="1"/>
  <c r="I20" i="21" s="1"/>
  <c r="H20" i="1"/>
  <c r="H20" i="21" s="1"/>
  <c r="G20" i="1"/>
  <c r="G20" i="21" s="1"/>
  <c r="F20" i="1"/>
  <c r="F20" i="21" s="1"/>
  <c r="E20" i="1"/>
  <c r="E20" i="21" s="1"/>
  <c r="D20" i="1"/>
  <c r="D20" i="21" s="1"/>
  <c r="C20" i="1"/>
  <c r="C20" i="21" s="1"/>
  <c r="B20" i="1"/>
  <c r="B20" i="21" s="1"/>
  <c r="Y19" i="1"/>
  <c r="Y19" i="21" s="1"/>
  <c r="X19" i="1"/>
  <c r="X19" i="21" s="1"/>
  <c r="W19" i="1"/>
  <c r="W19" i="21" s="1"/>
  <c r="V19" i="1"/>
  <c r="V19" i="21" s="1"/>
  <c r="U19" i="1"/>
  <c r="U19" i="21" s="1"/>
  <c r="T19" i="1"/>
  <c r="T19" i="21" s="1"/>
  <c r="S19" i="1"/>
  <c r="S19" i="21" s="1"/>
  <c r="R19" i="1"/>
  <c r="R19" i="21" s="1"/>
  <c r="Q19" i="1"/>
  <c r="Q19" i="21" s="1"/>
  <c r="P19" i="1"/>
  <c r="P19" i="21" s="1"/>
  <c r="O19" i="1"/>
  <c r="O19" i="21" s="1"/>
  <c r="N19" i="1"/>
  <c r="N19" i="21" s="1"/>
  <c r="M19" i="1"/>
  <c r="M19" i="21" s="1"/>
  <c r="L19" i="1"/>
  <c r="L19" i="21" s="1"/>
  <c r="K19" i="1"/>
  <c r="K19" i="21" s="1"/>
  <c r="J19" i="1"/>
  <c r="J19" i="21" s="1"/>
  <c r="I19" i="1"/>
  <c r="I19" i="21" s="1"/>
  <c r="H19" i="1"/>
  <c r="H19" i="21" s="1"/>
  <c r="G19" i="1"/>
  <c r="G19" i="21" s="1"/>
  <c r="F19" i="1"/>
  <c r="F19" i="21" s="1"/>
  <c r="E19" i="1"/>
  <c r="D19" i="1"/>
  <c r="D19" i="21" s="1"/>
  <c r="C19" i="1"/>
  <c r="B19" i="1"/>
  <c r="Y18" i="1"/>
  <c r="Y18" i="21" s="1"/>
  <c r="X18" i="1"/>
  <c r="X18" i="21" s="1"/>
  <c r="W18" i="1"/>
  <c r="W18" i="21" s="1"/>
  <c r="V18" i="1"/>
  <c r="V18" i="21" s="1"/>
  <c r="U18" i="1"/>
  <c r="U18" i="21" s="1"/>
  <c r="T18" i="1"/>
  <c r="T18" i="21" s="1"/>
  <c r="S18" i="1"/>
  <c r="S18" i="21" s="1"/>
  <c r="R18" i="1"/>
  <c r="R18" i="21" s="1"/>
  <c r="Q18" i="1"/>
  <c r="Q18" i="21" s="1"/>
  <c r="P18" i="1"/>
  <c r="P18" i="21" s="1"/>
  <c r="O18" i="1"/>
  <c r="O18" i="21" s="1"/>
  <c r="N18" i="1"/>
  <c r="N18" i="21" s="1"/>
  <c r="M18" i="1"/>
  <c r="M18" i="21" s="1"/>
  <c r="L18" i="1"/>
  <c r="L18" i="21" s="1"/>
  <c r="K18" i="1"/>
  <c r="K18" i="21" s="1"/>
  <c r="J18" i="1"/>
  <c r="J18" i="21" s="1"/>
  <c r="I18" i="1"/>
  <c r="I18" i="21" s="1"/>
  <c r="H18" i="1"/>
  <c r="H18" i="21" s="1"/>
  <c r="G18" i="1"/>
  <c r="G18" i="21" s="1"/>
  <c r="F18" i="1"/>
  <c r="F18" i="21" s="1"/>
  <c r="E18" i="1"/>
  <c r="E18" i="21" s="1"/>
  <c r="D18" i="1"/>
  <c r="D18" i="21" s="1"/>
  <c r="C18" i="1"/>
  <c r="C18" i="21" s="1"/>
  <c r="B18" i="1"/>
  <c r="Y17" i="1"/>
  <c r="Y17" i="21" s="1"/>
  <c r="X17" i="1"/>
  <c r="X17" i="21" s="1"/>
  <c r="W17" i="1"/>
  <c r="W17" i="21" s="1"/>
  <c r="V17" i="1"/>
  <c r="V17" i="21" s="1"/>
  <c r="U17" i="1"/>
  <c r="T17" i="1"/>
  <c r="T17" i="21" s="1"/>
  <c r="S17" i="1"/>
  <c r="S17" i="21" s="1"/>
  <c r="R17" i="1"/>
  <c r="Q17" i="1"/>
  <c r="Q17" i="21" s="1"/>
  <c r="P17" i="1"/>
  <c r="P17" i="21" s="1"/>
  <c r="O17" i="1"/>
  <c r="O17" i="21" s="1"/>
  <c r="N17" i="1"/>
  <c r="N17" i="21" s="1"/>
  <c r="M17" i="1"/>
  <c r="M17" i="21" s="1"/>
  <c r="L17" i="1"/>
  <c r="L17" i="21" s="1"/>
  <c r="K17" i="1"/>
  <c r="J17" i="1"/>
  <c r="J17" i="21" s="1"/>
  <c r="I17" i="1"/>
  <c r="H17" i="1"/>
  <c r="H17" i="21" s="1"/>
  <c r="G17" i="1"/>
  <c r="F17" i="1"/>
  <c r="F17" i="21" s="1"/>
  <c r="E17" i="1"/>
  <c r="E17" i="21" s="1"/>
  <c r="D17" i="1"/>
  <c r="D17" i="21" s="1"/>
  <c r="C17" i="1"/>
  <c r="C17" i="21" s="1"/>
  <c r="B17" i="1"/>
  <c r="Y12" i="1"/>
  <c r="Y12" i="21" s="1"/>
  <c r="X12" i="1"/>
  <c r="X12" i="21" s="1"/>
  <c r="W12" i="1"/>
  <c r="W12" i="21" s="1"/>
  <c r="V12" i="1"/>
  <c r="V12" i="21" s="1"/>
  <c r="U12" i="1"/>
  <c r="U12" i="21" s="1"/>
  <c r="T12" i="1"/>
  <c r="T12" i="21" s="1"/>
  <c r="S12" i="1"/>
  <c r="S12" i="21" s="1"/>
  <c r="R12" i="1"/>
  <c r="R12" i="21" s="1"/>
  <c r="Q12" i="1"/>
  <c r="Q12" i="21" s="1"/>
  <c r="P12" i="1"/>
  <c r="P12" i="21" s="1"/>
  <c r="O12" i="1"/>
  <c r="O12" i="21" s="1"/>
  <c r="N12" i="1"/>
  <c r="N12" i="21" s="1"/>
  <c r="M12" i="1"/>
  <c r="M12" i="21" s="1"/>
  <c r="L12" i="1"/>
  <c r="L12" i="21" s="1"/>
  <c r="K12" i="1"/>
  <c r="K12" i="21" s="1"/>
  <c r="J12" i="1"/>
  <c r="J12" i="21" s="1"/>
  <c r="I12" i="1"/>
  <c r="I12" i="21" s="1"/>
  <c r="H12" i="1"/>
  <c r="H12" i="21" s="1"/>
  <c r="G12" i="1"/>
  <c r="G12" i="21" s="1"/>
  <c r="F12" i="1"/>
  <c r="F12" i="21" s="1"/>
  <c r="E12" i="1"/>
  <c r="E12" i="21" s="1"/>
  <c r="D12" i="1"/>
  <c r="D12" i="21" s="1"/>
  <c r="C12" i="21"/>
  <c r="B12" i="21"/>
  <c r="Y10" i="1"/>
  <c r="X10" i="1"/>
  <c r="X10" i="21" s="1"/>
  <c r="W10" i="1"/>
  <c r="W10" i="21" s="1"/>
  <c r="V10" i="1"/>
  <c r="U10" i="1"/>
  <c r="T10" i="1"/>
  <c r="T10" i="21" s="1"/>
  <c r="S10" i="1"/>
  <c r="S10" i="21" s="1"/>
  <c r="R10" i="1"/>
  <c r="Q10" i="1"/>
  <c r="Q10" i="21" s="1"/>
  <c r="P10" i="1"/>
  <c r="P10" i="21" s="1"/>
  <c r="O10" i="1"/>
  <c r="O10" i="21" s="1"/>
  <c r="N10" i="21"/>
  <c r="M10" i="1"/>
  <c r="M10" i="21" s="1"/>
  <c r="L10" i="1"/>
  <c r="L10" i="21" s="1"/>
  <c r="K10" i="1"/>
  <c r="K10" i="21" s="1"/>
  <c r="J10" i="1"/>
  <c r="I10" i="1"/>
  <c r="H10" i="1"/>
  <c r="G10" i="1"/>
  <c r="G10" i="21" s="1"/>
  <c r="F10" i="1"/>
  <c r="F10" i="21" s="1"/>
  <c r="E10" i="1"/>
  <c r="E10" i="21" s="1"/>
  <c r="D10" i="1"/>
  <c r="D10" i="21" s="1"/>
  <c r="C10" i="1"/>
  <c r="C10" i="21" s="1"/>
  <c r="B10" i="1"/>
  <c r="W7" i="1"/>
  <c r="W7" i="21" s="1"/>
  <c r="U7" i="1"/>
  <c r="U7" i="21" s="1"/>
  <c r="Q7" i="1"/>
  <c r="Q7" i="21" s="1"/>
  <c r="O7" i="1"/>
  <c r="O7" i="21" s="1"/>
  <c r="M7" i="1"/>
  <c r="M7" i="21" s="1"/>
  <c r="K7" i="1"/>
  <c r="K7" i="21" s="1"/>
  <c r="I7" i="1"/>
  <c r="I7" i="21" s="1"/>
  <c r="G7" i="1"/>
  <c r="G7" i="21" s="1"/>
  <c r="E7" i="1"/>
  <c r="C7" i="1"/>
  <c r="Y4" i="1"/>
  <c r="Y4" i="21" s="1"/>
  <c r="W4" i="1"/>
  <c r="U4" i="1"/>
  <c r="U4" i="21" s="1"/>
  <c r="S4" i="1"/>
  <c r="S4" i="21" s="1"/>
  <c r="Q4" i="1"/>
  <c r="Q4" i="21" s="1"/>
  <c r="O4" i="1"/>
  <c r="M4" i="1"/>
  <c r="M4" i="21" s="1"/>
  <c r="K4" i="1"/>
  <c r="K4" i="21" s="1"/>
  <c r="I4" i="1"/>
  <c r="I4" i="21" s="1"/>
  <c r="G4" i="1"/>
  <c r="G4" i="21" s="1"/>
  <c r="E4" i="1"/>
  <c r="E4" i="21" s="1"/>
  <c r="C4" i="1"/>
  <c r="C4" i="21" s="1"/>
  <c r="Y3" i="1"/>
  <c r="W3" i="1"/>
  <c r="U3" i="1"/>
  <c r="U3" i="21" s="1"/>
  <c r="S3" i="1"/>
  <c r="Q3" i="1"/>
  <c r="O3" i="1"/>
  <c r="O3" i="21" s="1"/>
  <c r="M3" i="1"/>
  <c r="K3" i="1"/>
  <c r="I3" i="1"/>
  <c r="G3" i="1"/>
  <c r="G3" i="21" s="1"/>
  <c r="E3" i="1"/>
  <c r="C3" i="1"/>
  <c r="C3" i="21" s="1"/>
  <c r="X3" i="1"/>
  <c r="X3" i="21" s="1"/>
  <c r="V3" i="1"/>
  <c r="V3" i="21" s="1"/>
  <c r="T3" i="1"/>
  <c r="T3" i="21" s="1"/>
  <c r="R3" i="1"/>
  <c r="R3" i="21" s="1"/>
  <c r="P3" i="1"/>
  <c r="P3" i="21" s="1"/>
  <c r="N3" i="1"/>
  <c r="N3" i="21" s="1"/>
  <c r="L3" i="1"/>
  <c r="L3" i="21" s="1"/>
  <c r="J3" i="21"/>
  <c r="H3" i="1"/>
  <c r="H3" i="21" s="1"/>
  <c r="F3" i="1"/>
  <c r="F3" i="21" s="1"/>
  <c r="D3" i="1"/>
  <c r="D3" i="21" s="1"/>
  <c r="B3" i="1"/>
  <c r="B3" i="21" s="1"/>
  <c r="AA35" i="20"/>
  <c r="Z35" i="20"/>
  <c r="Y35" i="20"/>
  <c r="X35" i="20"/>
  <c r="W35" i="20"/>
  <c r="V35" i="20"/>
  <c r="U35" i="20"/>
  <c r="T35" i="20"/>
  <c r="S35" i="20"/>
  <c r="R35" i="20"/>
  <c r="Q35" i="20"/>
  <c r="P35" i="20"/>
  <c r="O35" i="20"/>
  <c r="N35" i="20"/>
  <c r="M35" i="20"/>
  <c r="L35" i="20"/>
  <c r="K35" i="20"/>
  <c r="J35" i="20"/>
  <c r="I35" i="20"/>
  <c r="H35" i="20"/>
  <c r="G35" i="20"/>
  <c r="F35" i="20"/>
  <c r="E35" i="20"/>
  <c r="D35" i="20"/>
  <c r="C35" i="20"/>
  <c r="B35" i="20"/>
  <c r="Y22" i="20"/>
  <c r="X22" i="20"/>
  <c r="W22" i="20"/>
  <c r="V22" i="20"/>
  <c r="U22" i="20"/>
  <c r="T22" i="20"/>
  <c r="S22" i="20"/>
  <c r="R22" i="20"/>
  <c r="Q22" i="20"/>
  <c r="P22" i="20"/>
  <c r="O22" i="20"/>
  <c r="N22" i="20"/>
  <c r="M22" i="20"/>
  <c r="L22" i="20"/>
  <c r="K22" i="20"/>
  <c r="J22" i="20"/>
  <c r="I22" i="20"/>
  <c r="H22" i="20"/>
  <c r="G22" i="20"/>
  <c r="F22" i="20"/>
  <c r="E22" i="20"/>
  <c r="D22" i="20"/>
  <c r="C22" i="20"/>
  <c r="B22" i="20"/>
  <c r="AA19" i="20"/>
  <c r="AA22" i="20" s="1"/>
  <c r="Z19" i="20"/>
  <c r="Z22" i="20" s="1"/>
  <c r="Y14" i="20"/>
  <c r="X14" i="20"/>
  <c r="W14" i="20"/>
  <c r="V14" i="20"/>
  <c r="U14" i="20"/>
  <c r="T14" i="20"/>
  <c r="S14" i="20"/>
  <c r="R14" i="20"/>
  <c r="Q14" i="20"/>
  <c r="P14" i="20"/>
  <c r="O14" i="20"/>
  <c r="N14" i="20"/>
  <c r="M14" i="20"/>
  <c r="L14" i="20"/>
  <c r="K14" i="20"/>
  <c r="J14" i="20"/>
  <c r="I14" i="20"/>
  <c r="H14" i="20"/>
  <c r="G14" i="20"/>
  <c r="F14" i="20"/>
  <c r="E14" i="20"/>
  <c r="D14" i="20"/>
  <c r="C14" i="20"/>
  <c r="B14" i="20"/>
  <c r="Z13" i="20"/>
  <c r="AA12" i="20"/>
  <c r="Z12" i="20"/>
  <c r="AA10" i="20"/>
  <c r="Z10" i="20"/>
  <c r="AA7" i="20"/>
  <c r="AA4" i="20"/>
  <c r="Z3" i="20"/>
  <c r="Y7" i="21" l="1"/>
  <c r="U29" i="11"/>
  <c r="U39" i="11" s="1"/>
  <c r="Z25" i="21"/>
  <c r="Z26" i="21"/>
  <c r="I29" i="3"/>
  <c r="I39" i="3" s="1"/>
  <c r="I10" i="21"/>
  <c r="I14" i="21" s="1"/>
  <c r="I14" i="1"/>
  <c r="H10" i="21"/>
  <c r="H14" i="21" s="1"/>
  <c r="H14" i="1"/>
  <c r="I17" i="21"/>
  <c r="I22" i="21" s="1"/>
  <c r="E29" i="3"/>
  <c r="E39" i="3" s="1"/>
  <c r="R14" i="1"/>
  <c r="M5" i="1"/>
  <c r="J14" i="1"/>
  <c r="K5" i="1"/>
  <c r="I5" i="1"/>
  <c r="G29" i="3"/>
  <c r="G39" i="3" s="1"/>
  <c r="C29" i="3"/>
  <c r="C39" i="3" s="1"/>
  <c r="E5" i="1"/>
  <c r="C5" i="1"/>
  <c r="E29" i="20"/>
  <c r="E39" i="20" s="1"/>
  <c r="I29" i="20"/>
  <c r="I39" i="20" s="1"/>
  <c r="M29" i="20"/>
  <c r="M39" i="20" s="1"/>
  <c r="Q29" i="20"/>
  <c r="Q39" i="20" s="1"/>
  <c r="U29" i="20"/>
  <c r="U39" i="20" s="1"/>
  <c r="D29" i="20"/>
  <c r="H29" i="20"/>
  <c r="L29" i="20"/>
  <c r="P29" i="20"/>
  <c r="T29" i="20"/>
  <c r="F29" i="20"/>
  <c r="J29" i="20"/>
  <c r="N29" i="20"/>
  <c r="R29" i="20"/>
  <c r="G29" i="20"/>
  <c r="G39" i="20" s="1"/>
  <c r="K29" i="20"/>
  <c r="K39" i="20" s="1"/>
  <c r="O29" i="20"/>
  <c r="O39" i="20" s="1"/>
  <c r="S29" i="20"/>
  <c r="S39" i="20" s="1"/>
  <c r="Y29" i="20"/>
  <c r="Y39" i="20" s="1"/>
  <c r="X29" i="20"/>
  <c r="Y35" i="21"/>
  <c r="W27" i="1"/>
  <c r="V27" i="1"/>
  <c r="W29" i="20"/>
  <c r="W39" i="20" s="1"/>
  <c r="V29" i="20"/>
  <c r="V14" i="1"/>
  <c r="W4" i="21"/>
  <c r="AA4" i="1"/>
  <c r="AA3" i="1"/>
  <c r="C29" i="20"/>
  <c r="C39" i="20" s="1"/>
  <c r="C27" i="1"/>
  <c r="G27" i="1"/>
  <c r="S27" i="1"/>
  <c r="E29" i="16"/>
  <c r="E39" i="16" s="1"/>
  <c r="I29" i="16"/>
  <c r="I39" i="16" s="1"/>
  <c r="M29" i="16"/>
  <c r="M39" i="16" s="1"/>
  <c r="Q29" i="16"/>
  <c r="Q39" i="16" s="1"/>
  <c r="Z27" i="15"/>
  <c r="Z27" i="13"/>
  <c r="Z27" i="18"/>
  <c r="Z27" i="9"/>
  <c r="Z27" i="7"/>
  <c r="Z27" i="5"/>
  <c r="Z27" i="2"/>
  <c r="U29" i="16"/>
  <c r="U39" i="16" s="1"/>
  <c r="Y29" i="16"/>
  <c r="Y39" i="16" s="1"/>
  <c r="AA27" i="16"/>
  <c r="C29" i="15"/>
  <c r="C39" i="15" s="1"/>
  <c r="G29" i="15"/>
  <c r="G39" i="15" s="1"/>
  <c r="K29" i="15"/>
  <c r="K39" i="15" s="1"/>
  <c r="O29" i="15"/>
  <c r="O39" i="15" s="1"/>
  <c r="S29" i="15"/>
  <c r="S39" i="15" s="1"/>
  <c r="W29" i="15"/>
  <c r="W39" i="15" s="1"/>
  <c r="E29" i="14"/>
  <c r="E39" i="14" s="1"/>
  <c r="I29" i="14"/>
  <c r="I39" i="14" s="1"/>
  <c r="M29" i="14"/>
  <c r="M39" i="14" s="1"/>
  <c r="Q29" i="14"/>
  <c r="Q39" i="14" s="1"/>
  <c r="U29" i="14"/>
  <c r="U39" i="14" s="1"/>
  <c r="Y29" i="14"/>
  <c r="Y39" i="14" s="1"/>
  <c r="AA27" i="14"/>
  <c r="C29" i="13"/>
  <c r="C39" i="13" s="1"/>
  <c r="G29" i="13"/>
  <c r="G39" i="13" s="1"/>
  <c r="K29" i="13"/>
  <c r="K39" i="13" s="1"/>
  <c r="O29" i="13"/>
  <c r="O39" i="13" s="1"/>
  <c r="S29" i="13"/>
  <c r="S39" i="13" s="1"/>
  <c r="W29" i="13"/>
  <c r="W39" i="13" s="1"/>
  <c r="E29" i="12"/>
  <c r="E39" i="12" s="1"/>
  <c r="I29" i="12"/>
  <c r="I39" i="12" s="1"/>
  <c r="M29" i="12"/>
  <c r="M39" i="12" s="1"/>
  <c r="Q29" i="12"/>
  <c r="Q39" i="12" s="1"/>
  <c r="U29" i="12"/>
  <c r="U39" i="12" s="1"/>
  <c r="Y29" i="12"/>
  <c r="Y39" i="12" s="1"/>
  <c r="AA27" i="12"/>
  <c r="C29" i="18"/>
  <c r="C39" i="18" s="1"/>
  <c r="G29" i="18"/>
  <c r="G39" i="18" s="1"/>
  <c r="K29" i="18"/>
  <c r="K39" i="18" s="1"/>
  <c r="O29" i="18"/>
  <c r="O39" i="18" s="1"/>
  <c r="S29" i="18"/>
  <c r="S39" i="18" s="1"/>
  <c r="W29" i="18"/>
  <c r="W39" i="18" s="1"/>
  <c r="E29" i="10"/>
  <c r="E39" i="10" s="1"/>
  <c r="I29" i="10"/>
  <c r="I39" i="10" s="1"/>
  <c r="M29" i="10"/>
  <c r="M39" i="10" s="1"/>
  <c r="Q29" i="10"/>
  <c r="Q39" i="10" s="1"/>
  <c r="U29" i="10"/>
  <c r="U39" i="10" s="1"/>
  <c r="Y29" i="10"/>
  <c r="Y39" i="10" s="1"/>
  <c r="AA27" i="10"/>
  <c r="C29" i="9"/>
  <c r="C39" i="9" s="1"/>
  <c r="G29" i="9"/>
  <c r="G39" i="9" s="1"/>
  <c r="K29" i="9"/>
  <c r="K39" i="9" s="1"/>
  <c r="O29" i="9"/>
  <c r="O39" i="9" s="1"/>
  <c r="S29" i="9"/>
  <c r="S39" i="9" s="1"/>
  <c r="W29" i="9"/>
  <c r="W39" i="9" s="1"/>
  <c r="E29" i="8"/>
  <c r="E39" i="8" s="1"/>
  <c r="I29" i="8"/>
  <c r="I39" i="8" s="1"/>
  <c r="M29" i="8"/>
  <c r="M39" i="8" s="1"/>
  <c r="Q29" i="8"/>
  <c r="Q39" i="8" s="1"/>
  <c r="U29" i="8"/>
  <c r="U39" i="8" s="1"/>
  <c r="Y29" i="8"/>
  <c r="Y39" i="8" s="1"/>
  <c r="AA27" i="8"/>
  <c r="C29" i="7"/>
  <c r="C39" i="7" s="1"/>
  <c r="G29" i="7"/>
  <c r="G39" i="7" s="1"/>
  <c r="K29" i="7"/>
  <c r="K39" i="7" s="1"/>
  <c r="O29" i="7"/>
  <c r="O39" i="7" s="1"/>
  <c r="S29" i="7"/>
  <c r="S39" i="7" s="1"/>
  <c r="W29" i="7"/>
  <c r="W39" i="7" s="1"/>
  <c r="E29" i="6"/>
  <c r="E39" i="6" s="1"/>
  <c r="I29" i="6"/>
  <c r="I39" i="6" s="1"/>
  <c r="M29" i="6"/>
  <c r="M39" i="6" s="1"/>
  <c r="Q29" i="6"/>
  <c r="Q39" i="6" s="1"/>
  <c r="Y29" i="6"/>
  <c r="Y39" i="6" s="1"/>
  <c r="C29" i="5"/>
  <c r="C39" i="5" s="1"/>
  <c r="G29" i="5"/>
  <c r="G39" i="5" s="1"/>
  <c r="K29" i="5"/>
  <c r="K39" i="5" s="1"/>
  <c r="O29" i="5"/>
  <c r="O39" i="5" s="1"/>
  <c r="S29" i="5"/>
  <c r="S39" i="5" s="1"/>
  <c r="W29" i="5"/>
  <c r="W39" i="5" s="1"/>
  <c r="E29" i="4"/>
  <c r="E39" i="4" s="1"/>
  <c r="I29" i="4"/>
  <c r="I39" i="4" s="1"/>
  <c r="M29" i="4"/>
  <c r="M39" i="4" s="1"/>
  <c r="Q29" i="4"/>
  <c r="Q39" i="4" s="1"/>
  <c r="U29" i="4"/>
  <c r="U39" i="4" s="1"/>
  <c r="Y29" i="4"/>
  <c r="Y39" i="4" s="1"/>
  <c r="AA27" i="4"/>
  <c r="C29" i="2"/>
  <c r="C39" i="2" s="1"/>
  <c r="G29" i="2"/>
  <c r="G39" i="2" s="1"/>
  <c r="K29" i="2"/>
  <c r="K39" i="2" s="1"/>
  <c r="O29" i="2"/>
  <c r="O39" i="2" s="1"/>
  <c r="S29" i="2"/>
  <c r="S39" i="2" s="1"/>
  <c r="W29" i="2"/>
  <c r="W39" i="2" s="1"/>
  <c r="C29" i="16"/>
  <c r="C39" i="16" s="1"/>
  <c r="G29" i="16"/>
  <c r="G39" i="16" s="1"/>
  <c r="K29" i="16"/>
  <c r="K39" i="16" s="1"/>
  <c r="O29" i="16"/>
  <c r="O39" i="16" s="1"/>
  <c r="S29" i="16"/>
  <c r="S39" i="16" s="1"/>
  <c r="W29" i="16"/>
  <c r="W39" i="16" s="1"/>
  <c r="E29" i="15"/>
  <c r="E39" i="15" s="1"/>
  <c r="I29" i="15"/>
  <c r="I39" i="15" s="1"/>
  <c r="M29" i="15"/>
  <c r="M39" i="15" s="1"/>
  <c r="Q29" i="15"/>
  <c r="Q39" i="15" s="1"/>
  <c r="U29" i="15"/>
  <c r="U39" i="15" s="1"/>
  <c r="Y29" i="15"/>
  <c r="Y39" i="15" s="1"/>
  <c r="AA27" i="15"/>
  <c r="C29" i="14"/>
  <c r="C39" i="14" s="1"/>
  <c r="G29" i="14"/>
  <c r="G39" i="14" s="1"/>
  <c r="K29" i="14"/>
  <c r="K39" i="14" s="1"/>
  <c r="O29" i="14"/>
  <c r="O39" i="14" s="1"/>
  <c r="S29" i="14"/>
  <c r="S39" i="14" s="1"/>
  <c r="W29" i="14"/>
  <c r="W39" i="14" s="1"/>
  <c r="E29" i="13"/>
  <c r="E39" i="13" s="1"/>
  <c r="I29" i="13"/>
  <c r="I39" i="13" s="1"/>
  <c r="M29" i="13"/>
  <c r="M39" i="13" s="1"/>
  <c r="Q29" i="13"/>
  <c r="Q39" i="13" s="1"/>
  <c r="U29" i="13"/>
  <c r="U39" i="13" s="1"/>
  <c r="Y29" i="13"/>
  <c r="Y39" i="13" s="1"/>
  <c r="AA27" i="13"/>
  <c r="C29" i="12"/>
  <c r="C39" i="12" s="1"/>
  <c r="G29" i="12"/>
  <c r="G39" i="12" s="1"/>
  <c r="K29" i="12"/>
  <c r="K39" i="12" s="1"/>
  <c r="O29" i="12"/>
  <c r="O39" i="12" s="1"/>
  <c r="S29" i="12"/>
  <c r="S39" i="12" s="1"/>
  <c r="W29" i="12"/>
  <c r="W39" i="12" s="1"/>
  <c r="E29" i="18"/>
  <c r="E39" i="18" s="1"/>
  <c r="I29" i="18"/>
  <c r="I39" i="18" s="1"/>
  <c r="M29" i="18"/>
  <c r="M39" i="18" s="1"/>
  <c r="Q29" i="18"/>
  <c r="Q39" i="18" s="1"/>
  <c r="U29" i="18"/>
  <c r="U39" i="18" s="1"/>
  <c r="Y29" i="18"/>
  <c r="Y39" i="18" s="1"/>
  <c r="AA27" i="18"/>
  <c r="C29" i="11"/>
  <c r="C39" i="11" s="1"/>
  <c r="G29" i="11"/>
  <c r="G39" i="11" s="1"/>
  <c r="K29" i="11"/>
  <c r="K39" i="11" s="1"/>
  <c r="O29" i="11"/>
  <c r="O39" i="11" s="1"/>
  <c r="S29" i="11"/>
  <c r="S39" i="11" s="1"/>
  <c r="W29" i="11"/>
  <c r="W39" i="11" s="1"/>
  <c r="C29" i="10"/>
  <c r="C39" i="10" s="1"/>
  <c r="G29" i="10"/>
  <c r="G39" i="10" s="1"/>
  <c r="K29" i="10"/>
  <c r="K39" i="10" s="1"/>
  <c r="O29" i="10"/>
  <c r="O39" i="10" s="1"/>
  <c r="S29" i="10"/>
  <c r="S39" i="10" s="1"/>
  <c r="W29" i="10"/>
  <c r="W39" i="10" s="1"/>
  <c r="E29" i="9"/>
  <c r="E39" i="9" s="1"/>
  <c r="I29" i="9"/>
  <c r="I39" i="9" s="1"/>
  <c r="M29" i="9"/>
  <c r="M39" i="9" s="1"/>
  <c r="Q29" i="9"/>
  <c r="Q39" i="9" s="1"/>
  <c r="U29" i="9"/>
  <c r="U39" i="9" s="1"/>
  <c r="Y29" i="9"/>
  <c r="Y39" i="9" s="1"/>
  <c r="AA27" i="9"/>
  <c r="C29" i="8"/>
  <c r="C39" i="8" s="1"/>
  <c r="G29" i="8"/>
  <c r="G39" i="8" s="1"/>
  <c r="K29" i="8"/>
  <c r="K39" i="8" s="1"/>
  <c r="O29" i="8"/>
  <c r="O39" i="8" s="1"/>
  <c r="S29" i="8"/>
  <c r="S39" i="8" s="1"/>
  <c r="W29" i="8"/>
  <c r="W39" i="8" s="1"/>
  <c r="E29" i="7"/>
  <c r="E39" i="7" s="1"/>
  <c r="I29" i="7"/>
  <c r="I39" i="7" s="1"/>
  <c r="M29" i="7"/>
  <c r="M39" i="7" s="1"/>
  <c r="Q29" i="7"/>
  <c r="Q39" i="7" s="1"/>
  <c r="U29" i="7"/>
  <c r="U39" i="7" s="1"/>
  <c r="Y29" i="7"/>
  <c r="Y39" i="7" s="1"/>
  <c r="AA27" i="7"/>
  <c r="C29" i="6"/>
  <c r="C39" i="6" s="1"/>
  <c r="G29" i="6"/>
  <c r="G39" i="6" s="1"/>
  <c r="K29" i="6"/>
  <c r="K39" i="6" s="1"/>
  <c r="O29" i="6"/>
  <c r="O39" i="6" s="1"/>
  <c r="S29" i="6"/>
  <c r="S39" i="6" s="1"/>
  <c r="W29" i="6"/>
  <c r="W39" i="6" s="1"/>
  <c r="E29" i="5"/>
  <c r="E39" i="5" s="1"/>
  <c r="I29" i="5"/>
  <c r="I39" i="5" s="1"/>
  <c r="M29" i="5"/>
  <c r="M39" i="5" s="1"/>
  <c r="Q29" i="5"/>
  <c r="Q39" i="5" s="1"/>
  <c r="U29" i="5"/>
  <c r="U39" i="5" s="1"/>
  <c r="Y29" i="5"/>
  <c r="Y39" i="5" s="1"/>
  <c r="AA27" i="5"/>
  <c r="C29" i="4"/>
  <c r="C39" i="4" s="1"/>
  <c r="G29" i="4"/>
  <c r="G39" i="4" s="1"/>
  <c r="K29" i="4"/>
  <c r="K39" i="4" s="1"/>
  <c r="O29" i="4"/>
  <c r="O39" i="4" s="1"/>
  <c r="S29" i="4"/>
  <c r="S39" i="4" s="1"/>
  <c r="W29" i="4"/>
  <c r="W39" i="4" s="1"/>
  <c r="E29" i="2"/>
  <c r="E39" i="2" s="1"/>
  <c r="I29" i="2"/>
  <c r="I39" i="2" s="1"/>
  <c r="M29" i="2"/>
  <c r="M39" i="2" s="1"/>
  <c r="Q29" i="2"/>
  <c r="Q39" i="2" s="1"/>
  <c r="U29" i="2"/>
  <c r="U39" i="2" s="1"/>
  <c r="Y29" i="2"/>
  <c r="Y39" i="2" s="1"/>
  <c r="AA27" i="2"/>
  <c r="AA27" i="3"/>
  <c r="B29" i="20"/>
  <c r="C7" i="21"/>
  <c r="B27" i="1"/>
  <c r="F27" i="1"/>
  <c r="J27" i="1"/>
  <c r="N27" i="1"/>
  <c r="R27" i="1"/>
  <c r="Z27" i="16"/>
  <c r="Z27" i="14"/>
  <c r="Z27" i="12"/>
  <c r="Z27" i="10"/>
  <c r="Z27" i="8"/>
  <c r="Z27" i="4"/>
  <c r="AA5" i="20"/>
  <c r="E7" i="21"/>
  <c r="E29" i="11"/>
  <c r="E39" i="11" s="1"/>
  <c r="I29" i="11"/>
  <c r="I39" i="11" s="1"/>
  <c r="M29" i="11"/>
  <c r="M39" i="11" s="1"/>
  <c r="Q29" i="11"/>
  <c r="Q39" i="11" s="1"/>
  <c r="Y29" i="11"/>
  <c r="Y39" i="11" s="1"/>
  <c r="U29" i="6"/>
  <c r="U39" i="6" s="1"/>
  <c r="AA27" i="6"/>
  <c r="Z27" i="6"/>
  <c r="E27" i="1"/>
  <c r="I27" i="21"/>
  <c r="I27" i="1"/>
  <c r="M27" i="21"/>
  <c r="M27" i="1"/>
  <c r="Q27" i="1"/>
  <c r="U27" i="21"/>
  <c r="U27" i="1"/>
  <c r="Y27" i="1"/>
  <c r="K27" i="21"/>
  <c r="K27" i="1"/>
  <c r="O27" i="21"/>
  <c r="O27" i="1"/>
  <c r="D27" i="1"/>
  <c r="H27" i="21"/>
  <c r="H27" i="1"/>
  <c r="L27" i="21"/>
  <c r="L27" i="1"/>
  <c r="P27" i="21"/>
  <c r="P27" i="1"/>
  <c r="T27" i="21"/>
  <c r="T27" i="1"/>
  <c r="X27" i="21"/>
  <c r="X27" i="1"/>
  <c r="Y5" i="1"/>
  <c r="Q5" i="1"/>
  <c r="W5" i="1"/>
  <c r="R22" i="1"/>
  <c r="S5" i="1"/>
  <c r="AA5" i="6"/>
  <c r="B27" i="21"/>
  <c r="V27" i="21"/>
  <c r="Z22" i="16"/>
  <c r="W3" i="21"/>
  <c r="Z22" i="9"/>
  <c r="G5" i="1"/>
  <c r="AA19" i="1"/>
  <c r="Z17" i="1"/>
  <c r="Z18" i="1"/>
  <c r="AA5" i="12"/>
  <c r="AA22" i="9"/>
  <c r="AA22" i="8"/>
  <c r="AA35" i="8"/>
  <c r="Z35" i="4"/>
  <c r="Z19" i="1"/>
  <c r="Z14" i="12"/>
  <c r="E19" i="21"/>
  <c r="E22" i="21" s="1"/>
  <c r="K3" i="21"/>
  <c r="K5" i="21" s="1"/>
  <c r="J10" i="21"/>
  <c r="J14" i="21" s="1"/>
  <c r="S3" i="21"/>
  <c r="S5" i="21" s="1"/>
  <c r="I35" i="21"/>
  <c r="C5" i="21"/>
  <c r="B14" i="1"/>
  <c r="B10" i="21"/>
  <c r="B14" i="21" s="1"/>
  <c r="U35" i="21"/>
  <c r="AA22" i="12"/>
  <c r="AA35" i="12"/>
  <c r="R10" i="21"/>
  <c r="R14" i="21" s="1"/>
  <c r="M3" i="21"/>
  <c r="M5" i="21" s="1"/>
  <c r="V10" i="21"/>
  <c r="V14" i="21" s="1"/>
  <c r="B18" i="21"/>
  <c r="Z18" i="21" s="1"/>
  <c r="B19" i="21"/>
  <c r="Z19" i="21" s="1"/>
  <c r="AA5" i="14"/>
  <c r="AA5" i="10"/>
  <c r="AA22" i="6"/>
  <c r="AA35" i="6"/>
  <c r="AA35" i="4"/>
  <c r="AA22" i="2"/>
  <c r="G22" i="1"/>
  <c r="K22" i="1"/>
  <c r="O22" i="1"/>
  <c r="AA5" i="11"/>
  <c r="Z14" i="6"/>
  <c r="U5" i="21"/>
  <c r="AA21" i="21"/>
  <c r="U5" i="1"/>
  <c r="AA25" i="1"/>
  <c r="AA5" i="15"/>
  <c r="K17" i="21"/>
  <c r="K22" i="21" s="1"/>
  <c r="R27" i="21"/>
  <c r="AA12" i="1"/>
  <c r="M35" i="1"/>
  <c r="E3" i="21"/>
  <c r="E5" i="21" s="1"/>
  <c r="G17" i="21"/>
  <c r="G22" i="21" s="1"/>
  <c r="F27" i="21"/>
  <c r="Q35" i="21"/>
  <c r="Z32" i="1"/>
  <c r="Z33" i="1"/>
  <c r="AA5" i="3"/>
  <c r="N35" i="1"/>
  <c r="AA14" i="15"/>
  <c r="AA22" i="15"/>
  <c r="AA14" i="14"/>
  <c r="AA22" i="14"/>
  <c r="AA35" i="13"/>
  <c r="Z22" i="18"/>
  <c r="Z35" i="18"/>
  <c r="Z35" i="11"/>
  <c r="AA14" i="7"/>
  <c r="AA35" i="7"/>
  <c r="Z14" i="5"/>
  <c r="Z22" i="5"/>
  <c r="Z22" i="2"/>
  <c r="Z35" i="3"/>
  <c r="AA5" i="16"/>
  <c r="AA14" i="16"/>
  <c r="AA35" i="16"/>
  <c r="Z14" i="15"/>
  <c r="Z14" i="13"/>
  <c r="AA22" i="18"/>
  <c r="AA35" i="18"/>
  <c r="AA14" i="11"/>
  <c r="AA35" i="11"/>
  <c r="AA14" i="9"/>
  <c r="Z22" i="8"/>
  <c r="Z14" i="7"/>
  <c r="Z22" i="7"/>
  <c r="AA22" i="5"/>
  <c r="AA35" i="3"/>
  <c r="G14" i="21"/>
  <c r="W14" i="21"/>
  <c r="F22" i="1"/>
  <c r="AA32" i="1"/>
  <c r="C32" i="21"/>
  <c r="K35" i="1"/>
  <c r="K32" i="21"/>
  <c r="K35" i="21" s="1"/>
  <c r="C35" i="1"/>
  <c r="G35" i="1"/>
  <c r="AA35" i="15"/>
  <c r="C14" i="21"/>
  <c r="Z22" i="15"/>
  <c r="B17" i="21"/>
  <c r="R17" i="21"/>
  <c r="R22" i="21" s="1"/>
  <c r="M14" i="21"/>
  <c r="F14" i="21"/>
  <c r="K14" i="21"/>
  <c r="J27" i="21"/>
  <c r="AA34" i="21"/>
  <c r="Z3" i="21"/>
  <c r="M22" i="1"/>
  <c r="F35" i="1"/>
  <c r="J35" i="1"/>
  <c r="R35" i="1"/>
  <c r="V35" i="1"/>
  <c r="AA33" i="1"/>
  <c r="J22" i="1"/>
  <c r="V22" i="1"/>
  <c r="O35" i="1"/>
  <c r="E35" i="21"/>
  <c r="N27" i="21"/>
  <c r="E14" i="21"/>
  <c r="Q14" i="21"/>
  <c r="G5" i="21"/>
  <c r="O5" i="1"/>
  <c r="C14" i="1"/>
  <c r="G14" i="1"/>
  <c r="K14" i="1"/>
  <c r="O14" i="1"/>
  <c r="S14" i="1"/>
  <c r="AA12" i="21"/>
  <c r="O14" i="21"/>
  <c r="AA21" i="1"/>
  <c r="Y35" i="1"/>
  <c r="Z14" i="16"/>
  <c r="Z14" i="14"/>
  <c r="Z22" i="14"/>
  <c r="Z22" i="13"/>
  <c r="Z35" i="13"/>
  <c r="Z22" i="12"/>
  <c r="Z35" i="12"/>
  <c r="AA5" i="18"/>
  <c r="AA14" i="18"/>
  <c r="Z12" i="1"/>
  <c r="AA18" i="1"/>
  <c r="C22" i="1"/>
  <c r="N22" i="1"/>
  <c r="AA34" i="1"/>
  <c r="AA22" i="16"/>
  <c r="AA22" i="13"/>
  <c r="AA14" i="12"/>
  <c r="Z14" i="18"/>
  <c r="AA22" i="7"/>
  <c r="AA22" i="11"/>
  <c r="AA22" i="10"/>
  <c r="AA35" i="9"/>
  <c r="AA5" i="8"/>
  <c r="AA14" i="8"/>
  <c r="AA5" i="7"/>
  <c r="Z22" i="6"/>
  <c r="AA14" i="5"/>
  <c r="Z35" i="5"/>
  <c r="AA5" i="4"/>
  <c r="AA14" i="4"/>
  <c r="AA22" i="4"/>
  <c r="Z14" i="2"/>
  <c r="AA35" i="2"/>
  <c r="AA14" i="3"/>
  <c r="AA22" i="3"/>
  <c r="Z22" i="11"/>
  <c r="Z22" i="10"/>
  <c r="Z14" i="9"/>
  <c r="Z35" i="9"/>
  <c r="Z14" i="8"/>
  <c r="AA14" i="6"/>
  <c r="AA5" i="5"/>
  <c r="AA35" i="5"/>
  <c r="Z14" i="4"/>
  <c r="Z22" i="4"/>
  <c r="AA14" i="2"/>
  <c r="Z35" i="2"/>
  <c r="Z14" i="3"/>
  <c r="Z22" i="3"/>
  <c r="Q22" i="21"/>
  <c r="Y22" i="21"/>
  <c r="B35" i="21"/>
  <c r="F35" i="21"/>
  <c r="J35" i="21"/>
  <c r="R35" i="21"/>
  <c r="V35" i="21"/>
  <c r="F22" i="21"/>
  <c r="J22" i="21"/>
  <c r="V22" i="21"/>
  <c r="N14" i="21"/>
  <c r="S14" i="21"/>
  <c r="M22" i="21"/>
  <c r="D22" i="21"/>
  <c r="H22" i="21"/>
  <c r="L22" i="21"/>
  <c r="P22" i="21"/>
  <c r="T22" i="21"/>
  <c r="AA20" i="21"/>
  <c r="Z21" i="21"/>
  <c r="Z34" i="21"/>
  <c r="Z14" i="20"/>
  <c r="Z29" i="20" s="1"/>
  <c r="E14" i="1"/>
  <c r="M14" i="1"/>
  <c r="Z32" i="21"/>
  <c r="AA14" i="20"/>
  <c r="AA29" i="20" s="1"/>
  <c r="AA39" i="20" s="1"/>
  <c r="D14" i="1"/>
  <c r="L14" i="1"/>
  <c r="P14" i="1"/>
  <c r="F14" i="1"/>
  <c r="N14" i="1"/>
  <c r="W14" i="1"/>
  <c r="Z20" i="1"/>
  <c r="I22" i="1"/>
  <c r="S22" i="1"/>
  <c r="Z26" i="1"/>
  <c r="I35" i="1"/>
  <c r="S35" i="1"/>
  <c r="D14" i="21"/>
  <c r="L14" i="21"/>
  <c r="P14" i="21"/>
  <c r="T14" i="21"/>
  <c r="X14" i="21"/>
  <c r="Z12" i="21"/>
  <c r="W22" i="21"/>
  <c r="AA18" i="21"/>
  <c r="G35" i="21"/>
  <c r="S35" i="21"/>
  <c r="W35" i="21"/>
  <c r="Z33" i="21"/>
  <c r="M35" i="21"/>
  <c r="Z3" i="1"/>
  <c r="AA7" i="1"/>
  <c r="U14" i="1"/>
  <c r="Y14" i="1"/>
  <c r="Q14" i="1"/>
  <c r="E22" i="1"/>
  <c r="Q22" i="1"/>
  <c r="U22" i="1"/>
  <c r="U17" i="21"/>
  <c r="AA20" i="1"/>
  <c r="B22" i="1"/>
  <c r="W22" i="1"/>
  <c r="AA26" i="1"/>
  <c r="D35" i="1"/>
  <c r="H35" i="1"/>
  <c r="L35" i="1"/>
  <c r="P35" i="1"/>
  <c r="T35" i="1"/>
  <c r="X35" i="1"/>
  <c r="B35" i="1"/>
  <c r="W35" i="1"/>
  <c r="Z35" i="16"/>
  <c r="I3" i="21"/>
  <c r="I5" i="21" s="1"/>
  <c r="Q3" i="21"/>
  <c r="Q5" i="21" s="1"/>
  <c r="Y3" i="21"/>
  <c r="Y5" i="21" s="1"/>
  <c r="O4" i="21"/>
  <c r="U10" i="21"/>
  <c r="U14" i="21" s="1"/>
  <c r="Y10" i="21"/>
  <c r="Y14" i="21" s="1"/>
  <c r="O22" i="21"/>
  <c r="S22" i="21"/>
  <c r="X22" i="21"/>
  <c r="C19" i="21"/>
  <c r="N20" i="21"/>
  <c r="N22" i="21" s="1"/>
  <c r="C27" i="21"/>
  <c r="G27" i="21"/>
  <c r="S27" i="21"/>
  <c r="W27" i="21"/>
  <c r="D35" i="21"/>
  <c r="H35" i="21"/>
  <c r="L35" i="21"/>
  <c r="P35" i="21"/>
  <c r="T35" i="21"/>
  <c r="X35" i="21"/>
  <c r="C33" i="21"/>
  <c r="O33" i="21"/>
  <c r="O35" i="21" s="1"/>
  <c r="N35" i="21"/>
  <c r="Z10" i="1"/>
  <c r="AA17" i="1"/>
  <c r="Y22" i="1"/>
  <c r="E35" i="1"/>
  <c r="Q35" i="1"/>
  <c r="U35" i="1"/>
  <c r="Z35" i="14"/>
  <c r="AA14" i="13"/>
  <c r="AA10" i="1"/>
  <c r="T14" i="1"/>
  <c r="X14" i="1"/>
  <c r="D22" i="1"/>
  <c r="H22" i="1"/>
  <c r="L22" i="1"/>
  <c r="P22" i="1"/>
  <c r="T22" i="1"/>
  <c r="X22" i="1"/>
  <c r="Z21" i="1"/>
  <c r="Z34" i="1"/>
  <c r="Z35" i="15"/>
  <c r="AA35" i="14"/>
  <c r="AA5" i="13"/>
  <c r="Z14" i="11"/>
  <c r="Z14" i="10"/>
  <c r="Z35" i="10"/>
  <c r="Z25" i="1"/>
  <c r="AA14" i="10"/>
  <c r="AA35" i="10"/>
  <c r="AA5" i="9"/>
  <c r="Z35" i="8"/>
  <c r="Z35" i="7"/>
  <c r="Z35" i="6"/>
  <c r="Z27" i="3"/>
  <c r="AA5" i="2"/>
  <c r="AA29" i="10" l="1"/>
  <c r="AA39" i="10" s="1"/>
  <c r="K29" i="1"/>
  <c r="K39" i="1" s="1"/>
  <c r="AA5" i="1"/>
  <c r="Z27" i="1"/>
  <c r="W5" i="21"/>
  <c r="AA3" i="21"/>
  <c r="AA29" i="5"/>
  <c r="AA39" i="5" s="1"/>
  <c r="M29" i="1"/>
  <c r="M39" i="1" s="1"/>
  <c r="AA29" i="14"/>
  <c r="AA39" i="14" s="1"/>
  <c r="AA29" i="2"/>
  <c r="AA39" i="2" s="1"/>
  <c r="AA29" i="3"/>
  <c r="AA39" i="3" s="1"/>
  <c r="AA29" i="4"/>
  <c r="AA39" i="4" s="1"/>
  <c r="AA29" i="12"/>
  <c r="AA39" i="12" s="1"/>
  <c r="AA29" i="7"/>
  <c r="AA39" i="7" s="1"/>
  <c r="G29" i="1"/>
  <c r="G39" i="1" s="1"/>
  <c r="AA7" i="21"/>
  <c r="O29" i="21"/>
  <c r="O39" i="21" s="1"/>
  <c r="G29" i="21"/>
  <c r="G39" i="21" s="1"/>
  <c r="D27" i="21"/>
  <c r="E27" i="21"/>
  <c r="E29" i="21" s="1"/>
  <c r="E39" i="21" s="1"/>
  <c r="C29" i="1"/>
  <c r="C39" i="1" s="1"/>
  <c r="AA29" i="15"/>
  <c r="AA39" i="15" s="1"/>
  <c r="E29" i="1"/>
  <c r="E39" i="1" s="1"/>
  <c r="S29" i="1"/>
  <c r="S39" i="1" s="1"/>
  <c r="AA29" i="8"/>
  <c r="AA39" i="8" s="1"/>
  <c r="AA29" i="18"/>
  <c r="AA39" i="18" s="1"/>
  <c r="AA29" i="13"/>
  <c r="AA39" i="13" s="1"/>
  <c r="W29" i="1"/>
  <c r="W39" i="1" s="1"/>
  <c r="AA29" i="9"/>
  <c r="AA39" i="9" s="1"/>
  <c r="AA29" i="16"/>
  <c r="AA39" i="16" s="1"/>
  <c r="U29" i="1"/>
  <c r="U39" i="1" s="1"/>
  <c r="AA29" i="6"/>
  <c r="AA39" i="6" s="1"/>
  <c r="W29" i="21"/>
  <c r="W39" i="21" s="1"/>
  <c r="M29" i="21"/>
  <c r="M39" i="21" s="1"/>
  <c r="K29" i="21"/>
  <c r="K39" i="21" s="1"/>
  <c r="I29" i="1"/>
  <c r="I39" i="1" s="1"/>
  <c r="O29" i="1"/>
  <c r="O39" i="1" s="1"/>
  <c r="Y27" i="21"/>
  <c r="Y29" i="21" s="1"/>
  <c r="Y39" i="21" s="1"/>
  <c r="Q27" i="21"/>
  <c r="Q29" i="21" s="1"/>
  <c r="Q39" i="21" s="1"/>
  <c r="Y29" i="1"/>
  <c r="Y39" i="1" s="1"/>
  <c r="S29" i="21"/>
  <c r="S39" i="21" s="1"/>
  <c r="Q29" i="1"/>
  <c r="Q39" i="1" s="1"/>
  <c r="I29" i="21"/>
  <c r="I39" i="21" s="1"/>
  <c r="AA27" i="1"/>
  <c r="AA29" i="11"/>
  <c r="AA39" i="11" s="1"/>
  <c r="O5" i="21"/>
  <c r="AA19" i="21"/>
  <c r="B22" i="21"/>
  <c r="Z10" i="21"/>
  <c r="Z14" i="21" s="1"/>
  <c r="AA32" i="21"/>
  <c r="AA35" i="1"/>
  <c r="Z35" i="21"/>
  <c r="Z14" i="1"/>
  <c r="AA33" i="21"/>
  <c r="Z35" i="1"/>
  <c r="Z22" i="1"/>
  <c r="Z17" i="21"/>
  <c r="Z20" i="21"/>
  <c r="C35" i="21"/>
  <c r="U22" i="21"/>
  <c r="U29" i="21" s="1"/>
  <c r="U39" i="21" s="1"/>
  <c r="AA17" i="21"/>
  <c r="C22" i="21"/>
  <c r="C29" i="21" s="1"/>
  <c r="AA10" i="21"/>
  <c r="AA14" i="1"/>
  <c r="AA22" i="1"/>
  <c r="AA4" i="21"/>
  <c r="C39" i="21" l="1"/>
  <c r="AA27" i="21"/>
  <c r="Z27" i="21"/>
  <c r="AA29" i="1"/>
  <c r="AA39" i="1" s="1"/>
  <c r="AA5" i="21"/>
  <c r="AA14" i="21"/>
  <c r="Z22" i="21"/>
  <c r="AA22" i="21"/>
  <c r="AA35" i="21"/>
  <c r="AA29" i="21" l="1"/>
  <c r="AA39" i="21" s="1"/>
</calcChain>
</file>

<file path=xl/sharedStrings.xml><?xml version="1.0" encoding="utf-8"?>
<sst xmlns="http://schemas.openxmlformats.org/spreadsheetml/2006/main" count="1345" uniqueCount="100">
  <si>
    <t>July</t>
  </si>
  <si>
    <t>August</t>
  </si>
  <si>
    <t>September</t>
  </si>
  <si>
    <t>October</t>
  </si>
  <si>
    <t>November</t>
  </si>
  <si>
    <t>December</t>
  </si>
  <si>
    <t>January</t>
  </si>
  <si>
    <t>February</t>
  </si>
  <si>
    <t>March</t>
  </si>
  <si>
    <t>April</t>
  </si>
  <si>
    <t>May</t>
  </si>
  <si>
    <t>June</t>
  </si>
  <si>
    <t>YTD Total</t>
  </si>
  <si>
    <t>#</t>
  </si>
  <si>
    <t>$</t>
  </si>
  <si>
    <t>Total Fees Paid</t>
  </si>
  <si>
    <t xml:space="preserve">December </t>
  </si>
  <si>
    <t>YTD</t>
  </si>
  <si>
    <t>Totals</t>
  </si>
  <si>
    <t>Total Calculated Savings Reported by CTM</t>
  </si>
  <si>
    <t>Total Air Contract Savings</t>
  </si>
  <si>
    <t>Total Managed Travel Savings</t>
  </si>
  <si>
    <t xml:space="preserve">    E-Certificate or Voucher Used</t>
  </si>
  <si>
    <t xml:space="preserve">    Name Change for Ticket on File</t>
  </si>
  <si>
    <t>Air Contracts</t>
  </si>
  <si>
    <t>Managed Travel Contract</t>
  </si>
  <si>
    <t xml:space="preserve">    Alaska Airlines Contract</t>
  </si>
  <si>
    <t>Other Vendor Contracts</t>
  </si>
  <si>
    <t>Lost Savings Opportunity</t>
  </si>
  <si>
    <t>Air Contract Savings</t>
  </si>
  <si>
    <t>Managed Travel Contract Savings</t>
  </si>
  <si>
    <t>Rural Carrier Agreement</t>
  </si>
  <si>
    <t>Name Change for Ticket on File</t>
  </si>
  <si>
    <t>Hotel Contract</t>
  </si>
  <si>
    <t>Car Rental Contract</t>
  </si>
  <si>
    <t>First Class/Business Class or Upgrade Fare</t>
  </si>
  <si>
    <t>Statewide Expenditures</t>
  </si>
  <si>
    <t>Medicaid Expenditures</t>
  </si>
  <si>
    <t xml:space="preserve">    State Fee</t>
  </si>
  <si>
    <t>• Group fares are compared to the same fare class on the same flights without the discount at the time of purchase.</t>
  </si>
  <si>
    <t>• Unused ticket savings is the difference between the unused value of the old ticket compared to the new ticket price.  The value was saved on file and exchanged for the same traveler.</t>
  </si>
  <si>
    <t>• Name change savings is the difference between the unused value of an old ticket compared to a new ticket.  The value was saved on file and exchanged for a different traveler.</t>
  </si>
  <si>
    <t>Other Vendor Contract Savings</t>
  </si>
  <si>
    <t>• Waivers are reported when CTM has negotiated a waiver with the carrier to either waive penalty fees (air or hotel) or refund a non-refundable value.</t>
  </si>
  <si>
    <t>• Hotel contract rate is compared to the same room type without the discount applied at the time the reservation is made.  Hotel contract vendors include those listed as Preferred, NASPO ValuePoint, or ABC.  Changes made outside of E-Travel will not be reflected in the data.  Hotel savings is booked data, not consumed data.</t>
  </si>
  <si>
    <t>• Car contract rate is compared to the same car type without the discount applied at the time the reservation is made.  Car contract vendors include Budget for in-state and NASPO ValuePoint for nationwide.  Changes made outside of E-Travel is not reflected in the data.  Car savings is booked data not consumed data.</t>
  </si>
  <si>
    <t xml:space="preserve">    Expired Tickets</t>
  </si>
  <si>
    <t xml:space="preserve">    First Class/Upgrade</t>
  </si>
  <si>
    <t>Group Fare</t>
  </si>
  <si>
    <t xml:space="preserve">    Group Fare</t>
  </si>
  <si>
    <t xml:space="preserve">    Hotel (Preferred, NASPO ValuePoint, ABC Global)</t>
  </si>
  <si>
    <t xml:space="preserve">    Rental Car (In-State Budget or NASPO ValuePoint)</t>
  </si>
  <si>
    <t>E-Certificate or Voucher</t>
  </si>
  <si>
    <t xml:space="preserve">    Unused Ticket on File</t>
  </si>
  <si>
    <t>Unused a Ticket on File</t>
  </si>
  <si>
    <t xml:space="preserve">    Waiver Favors</t>
  </si>
  <si>
    <t>Waivers Favors</t>
  </si>
  <si>
    <t>Expired Tickets</t>
  </si>
  <si>
    <t xml:space="preserve">Air Contract </t>
  </si>
  <si>
    <t>Total Lost Savings Opportunity</t>
  </si>
  <si>
    <t>• E-Certificate savings is the difference of the voucher compared to the ticket price without the voucher.  Vouchers are accrued when exchanging a higher price ticket for a lower price ticket, the residual value is saved for future use.  Vouchers are also issued by carriers for irregular operations.  Vouchers can be managed by CTM in the used ticket database and are typically transferable.</t>
  </si>
  <si>
    <t>Penalty Fare Declined</t>
  </si>
  <si>
    <t xml:space="preserve">    Penalty Fare Declined</t>
  </si>
  <si>
    <t>E-Travel Office Operational Costs</t>
  </si>
  <si>
    <t>Net Calculated Benefit or (Cost) for using E-Travel Contracts</t>
  </si>
  <si>
    <t>Department Expenditures</t>
  </si>
  <si>
    <t>Executive Branch Expenditures</t>
  </si>
  <si>
    <t xml:space="preserve">    Air Spend</t>
  </si>
  <si>
    <t xml:space="preserve">Total Other Vendor Savings </t>
  </si>
  <si>
    <t xml:space="preserve">• The operational costs are divided by 12 months and split between Executive Branch and Medicaid Branch. </t>
  </si>
  <si>
    <t xml:space="preserve">    Rural Carriers </t>
  </si>
  <si>
    <t>• Rural air fares are calculated using the Federal Mail Rate, coordinates of the city pairs, and the type of air craft.  All rural contract fares are refundable and compared to the lowest refundable fare offered by the carrier at the time of purchase.  Savings are only reported if the carrier is listed as a preferred and the refundable contract was purchased.</t>
  </si>
  <si>
    <t xml:space="preserve">    Rural Carriers</t>
  </si>
  <si>
    <t xml:space="preserve">Lost Savings Opportunity </t>
  </si>
  <si>
    <t>• The purchased itinerary was offered at a lower fare, but declined due to the carriers penalty or restrictions. (AAM 60.050 /Alaska Statute 39.20.140(b))</t>
  </si>
  <si>
    <t>• The purchased itinerary was offered at a lower fare, but declined for first or business class seats or an upgradeable fare class. (AAM 60.050 /Alaska Statute 39.20.140(b))</t>
  </si>
  <si>
    <t xml:space="preserve">    Other Air Contracts (DL, UA, AA)</t>
  </si>
  <si>
    <t xml:space="preserve"> Corporate Travel Management Fee</t>
  </si>
  <si>
    <t xml:space="preserve">• All expired tickets of any value are reported including partials and non-transferable tickets.  Ravn tickets are no longer included in Expired values due to bankruptcy. </t>
  </si>
  <si>
    <t xml:space="preserve">    Ravn Alaska Contract</t>
  </si>
  <si>
    <t>• Both the Alaska and RAVN contract fare is compared to the same fare class on the same flight without the discount at the time of purchase.
• Other Air contract fare is compared to the same fare class on the same flight without the discount at the time of purchase.  The discount savings under other carrier are through  CTM negotiated airline agreements.  Example: Delta Air, United Air, and American Air</t>
  </si>
  <si>
    <t>Calculated Savings: Statewide Total FY22</t>
  </si>
  <si>
    <t>Department of Transportation &amp; Public Facilities - FY22</t>
  </si>
  <si>
    <t>Department of Corrections - FY22</t>
  </si>
  <si>
    <t>Department of Environmental Conservation - FY22</t>
  </si>
  <si>
    <t>Department of Public Safety - FY22</t>
  </si>
  <si>
    <t>Department of Fish and Game - FY22</t>
  </si>
  <si>
    <t>Department of Natural Resources - FY22</t>
  </si>
  <si>
    <t>Department of Military &amp; Veterans Affairs - FY22</t>
  </si>
  <si>
    <t>Department of Commerce, Community &amp; Economic Dvl - FY22</t>
  </si>
  <si>
    <t>Department of Labor &amp; Workforce Development - FY22</t>
  </si>
  <si>
    <t>Department of Education &amp; Early Development - FY22</t>
  </si>
  <si>
    <t>Department Health and Social Services - FY22</t>
  </si>
  <si>
    <t>Department of Education - ACPE - FY22</t>
  </si>
  <si>
    <t>Department of Revenue - FY22</t>
  </si>
  <si>
    <t>Department of Law - FY22</t>
  </si>
  <si>
    <t>Department of Administration - FY22</t>
  </si>
  <si>
    <t>Office of the Governor - FY22</t>
  </si>
  <si>
    <t>Calculated Savings: Executive Branch FY22</t>
  </si>
  <si>
    <t>Calculated Savings: Medicaid  FY22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</si>
</sst>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quot;$&quot;#,##0"/>
  </numFmts>
  <fonts count="35" x14ac:knownFonts="1">
    <font>
      <sz val="10"/>
      <name val="Arial"/>
    </font>
    <font>
      <sz val="10"/>
      <name val="Arial"/>
      <family val="2"/>
    </font>
    <font>
      <b/>
      <i/>
      <sz val="10"/>
      <name val="Arial"/>
      <family val="2"/>
    </font>
    <font>
      <sz val="8"/>
      <name val="Arial"/>
      <family val="2"/>
    </font>
    <font>
      <b/>
      <sz val="10"/>
      <name val="Arial"/>
      <family val="2"/>
    </font>
    <font>
      <sz val="10"/>
      <color rgb="FFFF0000"/>
      <name val="Arial"/>
      <family val="2"/>
    </font>
    <font>
      <sz val="10"/>
      <name val="Arial"/>
      <family val="2"/>
    </font>
    <font>
      <b/>
      <sz val="10"/>
      <color theme="1"/>
      <name val="Arial"/>
      <family val="2"/>
    </font>
    <font>
      <sz val="10"/>
      <name val="Arial"/>
      <family val="2"/>
    </font>
    <font>
      <sz val="10"/>
      <color theme="1"/>
      <name val="Arial"/>
      <family val="2"/>
    </font>
    <font>
      <b/>
      <u/>
      <sz val="12"/>
      <name val="Arial"/>
      <family val="2"/>
    </font>
    <font>
      <sz val="12"/>
      <name val="Arial"/>
      <family val="2"/>
    </font>
    <font>
      <b/>
      <sz val="11"/>
      <name val="Arial"/>
      <family val="2"/>
    </font>
    <font>
      <b/>
      <sz val="10"/>
      <name val="Arial"/>
      <family val="2"/>
    </font>
    <font>
      <sz val="10"/>
      <name val="Arial"/>
      <family val="2"/>
    </font>
    <font>
      <sz val="10"/>
      <name val="Arial"/>
      <family val="2"/>
    </font>
    <font>
      <b/>
      <i/>
      <sz val="10"/>
      <name val="Arial"/>
      <family val="2"/>
    </font>
    <font>
      <b/>
      <sz val="10"/>
      <name val="Arial"/>
      <family val="2"/>
    </font>
    <font>
      <sz val="10"/>
      <name val="Arial"/>
      <family val="2"/>
    </font>
    <font>
      <sz val="10"/>
      <name val="Arial"/>
      <family val="2"/>
    </font>
    <font>
      <b/>
      <i/>
      <sz val="10"/>
      <name val="Arial"/>
      <family val="2"/>
    </font>
    <font>
      <b/>
      <sz val="10"/>
      <name val="Arial"/>
      <family val="2"/>
    </font>
    <font>
      <sz val="10"/>
      <name val="Arial"/>
      <family val="2"/>
    </font>
    <font>
      <sz val="10"/>
      <name val="Arial"/>
      <family val="2"/>
    </font>
    <font>
      <b/>
      <i/>
      <sz val="10"/>
      <name val="Arial"/>
      <family val="2"/>
    </font>
    <font>
      <b/>
      <sz val="10"/>
      <name val="Arial"/>
      <family val="2"/>
    </font>
    <font>
      <sz val="10"/>
      <name val="Arial"/>
      <family val="2"/>
    </font>
    <font>
      <sz val="10"/>
      <name val="Arial"/>
      <family val="2"/>
    </font>
    <font>
      <b/>
      <i/>
      <sz val="10"/>
      <name val="Arial"/>
      <family val="2"/>
    </font>
    <font>
      <b/>
      <sz val="10"/>
      <name val="Arial"/>
      <family val="2"/>
    </font>
    <font>
      <sz val="10"/>
      <name val="Arial"/>
      <family val="2"/>
    </font>
    <font>
      <sz val="10"/>
      <name val="Arial"/>
      <family val="2"/>
    </font>
    <font>
      <sz val="9"/>
      <name val="Arial"/>
      <family val="2"/>
    </font>
    <font>
      <sz val="10"/>
      <color rgb="FFFF0000"/>
      <name val="Arial"/>
      <family val="2"/>
    </font>
    <font>
      <b/>
      <i/>
      <sz val="10"/>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4">
    <xf numFmtId="0" fontId="0" fillId="0" borderId="0"/>
    <xf numFmtId="9" fontId="1" fillId="0" borderId="0" applyFont="0" applyFill="0" applyBorder="0" applyAlignment="0" applyProtection="0"/>
    <xf numFmtId="43" fontId="6" fillId="0" borderId="0" applyFont="0" applyFill="0" applyBorder="0" applyAlignment="0" applyProtection="0"/>
    <xf numFmtId="44" fontId="8" fillId="0" borderId="0" applyFont="0" applyFill="0" applyBorder="0" applyAlignment="0" applyProtection="0"/>
  </cellStyleXfs>
  <cellXfs count="635">
    <xf numFmtId="0" fontId="0" fillId="0" borderId="0" xfId="0"/>
    <xf numFmtId="3" fontId="0" fillId="0" borderId="0" xfId="0" applyNumberFormat="1"/>
    <xf numFmtId="3" fontId="0" fillId="0" borderId="1" xfId="0" applyNumberFormat="1" applyBorder="1"/>
    <xf numFmtId="0" fontId="1" fillId="0" borderId="0" xfId="0" applyFont="1"/>
    <xf numFmtId="0" fontId="4" fillId="0" borderId="0" xfId="0" applyFont="1"/>
    <xf numFmtId="3" fontId="4" fillId="0" borderId="0" xfId="0" applyNumberFormat="1" applyFont="1"/>
    <xf numFmtId="3" fontId="0" fillId="2" borderId="0" xfId="0" applyNumberFormat="1" applyFill="1"/>
    <xf numFmtId="3" fontId="0" fillId="2" borderId="1" xfId="0" applyNumberFormat="1" applyFill="1" applyBorder="1"/>
    <xf numFmtId="3" fontId="4" fillId="2" borderId="0" xfId="0" applyNumberFormat="1" applyFont="1" applyFill="1"/>
    <xf numFmtId="6" fontId="4" fillId="2" borderId="0" xfId="0" applyNumberFormat="1" applyFont="1" applyFill="1"/>
    <xf numFmtId="6" fontId="4" fillId="0" borderId="0" xfId="0" applyNumberFormat="1" applyFont="1"/>
    <xf numFmtId="6" fontId="0" fillId="0" borderId="0" xfId="0" applyNumberFormat="1"/>
    <xf numFmtId="38" fontId="0" fillId="2" borderId="0" xfId="0" applyNumberFormat="1" applyFill="1"/>
    <xf numFmtId="3" fontId="0" fillId="3" borderId="0" xfId="0" applyNumberFormat="1" applyFill="1"/>
    <xf numFmtId="3" fontId="0" fillId="3" borderId="1" xfId="0" applyNumberFormat="1" applyFill="1" applyBorder="1"/>
    <xf numFmtId="38" fontId="0" fillId="3" borderId="0" xfId="0" applyNumberFormat="1" applyFill="1"/>
    <xf numFmtId="3" fontId="1" fillId="3" borderId="0" xfId="0" applyNumberFormat="1" applyFont="1" applyFill="1"/>
    <xf numFmtId="3" fontId="0" fillId="2" borderId="0" xfId="0" applyNumberFormat="1" applyFill="1" applyAlignment="1">
      <alignment horizontal="center"/>
    </xf>
    <xf numFmtId="8" fontId="0" fillId="0" borderId="0" xfId="0" applyNumberFormat="1"/>
    <xf numFmtId="0" fontId="1" fillId="0" borderId="0" xfId="0" applyFont="1" applyAlignment="1">
      <alignment horizontal="left" indent="1"/>
    </xf>
    <xf numFmtId="0" fontId="4" fillId="0" borderId="0" xfId="0" applyFont="1" applyAlignment="1">
      <alignment horizontal="left" vertical="top"/>
    </xf>
    <xf numFmtId="0" fontId="4" fillId="0" borderId="0" xfId="0" applyFont="1" applyAlignment="1">
      <alignment vertical="top" wrapText="1"/>
    </xf>
    <xf numFmtId="6" fontId="4" fillId="2" borderId="2" xfId="0" applyNumberFormat="1" applyFont="1" applyFill="1" applyBorder="1"/>
    <xf numFmtId="3" fontId="1" fillId="0" borderId="0" xfId="0" applyNumberFormat="1" applyFont="1"/>
    <xf numFmtId="38" fontId="1" fillId="0" borderId="0" xfId="0" applyNumberFormat="1" applyFont="1"/>
    <xf numFmtId="3" fontId="1" fillId="3" borderId="1" xfId="0" applyNumberFormat="1" applyFont="1" applyFill="1" applyBorder="1"/>
    <xf numFmtId="6" fontId="4" fillId="3" borderId="0" xfId="0" applyNumberFormat="1" applyFont="1" applyFill="1"/>
    <xf numFmtId="3" fontId="1" fillId="0" borderId="1" xfId="0" applyNumberFormat="1" applyFont="1" applyBorder="1"/>
    <xf numFmtId="38" fontId="0" fillId="0" borderId="0" xfId="0" applyNumberFormat="1"/>
    <xf numFmtId="3" fontId="5" fillId="0" borderId="0" xfId="0" applyNumberFormat="1" applyFont="1"/>
    <xf numFmtId="3" fontId="4" fillId="3" borderId="0" xfId="0" applyNumberFormat="1" applyFont="1" applyFill="1"/>
    <xf numFmtId="6" fontId="7" fillId="3" borderId="0" xfId="0" applyNumberFormat="1" applyFont="1" applyFill="1"/>
    <xf numFmtId="6" fontId="4" fillId="3" borderId="2" xfId="0" applyNumberFormat="1" applyFont="1" applyFill="1" applyBorder="1"/>
    <xf numFmtId="6" fontId="4" fillId="0" borderId="2" xfId="0" applyNumberFormat="1" applyFont="1" applyBorder="1"/>
    <xf numFmtId="3" fontId="1" fillId="0" borderId="2" xfId="0" applyNumberFormat="1" applyFont="1" applyBorder="1"/>
    <xf numFmtId="3" fontId="1" fillId="3" borderId="2" xfId="0" applyNumberFormat="1" applyFont="1" applyFill="1" applyBorder="1"/>
    <xf numFmtId="3" fontId="1" fillId="3" borderId="0" xfId="0" applyNumberFormat="1" applyFont="1" applyFill="1" applyAlignment="1">
      <alignment horizontal="center"/>
    </xf>
    <xf numFmtId="3" fontId="1" fillId="3" borderId="0" xfId="0" applyNumberFormat="1" applyFont="1" applyFill="1" applyAlignment="1">
      <alignment horizontal="right"/>
    </xf>
    <xf numFmtId="3" fontId="1" fillId="2" borderId="0" xfId="2" applyNumberFormat="1" applyFont="1" applyFill="1" applyAlignment="1">
      <alignment horizontal="right"/>
    </xf>
    <xf numFmtId="0" fontId="4" fillId="0" borderId="0" xfId="0" applyFont="1" applyAlignment="1">
      <alignment horizontal="left"/>
    </xf>
    <xf numFmtId="3" fontId="1" fillId="2" borderId="0" xfId="0" applyNumberFormat="1" applyFont="1" applyFill="1" applyAlignment="1">
      <alignment horizontal="right"/>
    </xf>
    <xf numFmtId="3" fontId="1" fillId="0" borderId="0" xfId="0" applyNumberFormat="1" applyFont="1" applyAlignment="1">
      <alignment horizontal="center"/>
    </xf>
    <xf numFmtId="3" fontId="1" fillId="3" borderId="2" xfId="0" applyNumberFormat="1" applyFont="1" applyFill="1" applyBorder="1" applyAlignment="1">
      <alignment horizontal="right"/>
    </xf>
    <xf numFmtId="3" fontId="1" fillId="2" borderId="0" xfId="0" applyNumberFormat="1" applyFont="1" applyFill="1"/>
    <xf numFmtId="8" fontId="4" fillId="0" borderId="0" xfId="0" applyNumberFormat="1" applyFont="1"/>
    <xf numFmtId="0" fontId="4" fillId="0" borderId="0" xfId="0" applyFont="1" applyAlignment="1">
      <alignment horizontal="right"/>
    </xf>
    <xf numFmtId="166" fontId="4" fillId="3" borderId="0" xfId="0" applyNumberFormat="1" applyFont="1" applyFill="1"/>
    <xf numFmtId="3" fontId="1" fillId="0" borderId="0" xfId="0" applyNumberFormat="1" applyFont="1" applyAlignment="1">
      <alignment horizontal="right"/>
    </xf>
    <xf numFmtId="3" fontId="1" fillId="0" borderId="0" xfId="2" applyNumberFormat="1" applyFont="1" applyAlignment="1">
      <alignment horizontal="right"/>
    </xf>
    <xf numFmtId="166" fontId="4" fillId="3" borderId="0" xfId="0" applyNumberFormat="1" applyFont="1" applyFill="1" applyAlignment="1">
      <alignment horizontal="right"/>
    </xf>
    <xf numFmtId="166" fontId="4" fillId="0" borderId="0" xfId="0" applyNumberFormat="1" applyFont="1" applyAlignment="1">
      <alignment horizontal="right"/>
    </xf>
    <xf numFmtId="166" fontId="4" fillId="2" borderId="0" xfId="0" applyNumberFormat="1" applyFont="1" applyFill="1" applyAlignment="1">
      <alignment horizontal="right"/>
    </xf>
    <xf numFmtId="3" fontId="1" fillId="0" borderId="0" xfId="2" applyNumberFormat="1" applyFont="1"/>
    <xf numFmtId="3" fontId="1" fillId="3" borderId="0" xfId="2" applyNumberFormat="1" applyFont="1" applyFill="1" applyAlignment="1">
      <alignment horizontal="right"/>
    </xf>
    <xf numFmtId="3" fontId="1" fillId="3" borderId="1" xfId="2" applyNumberFormat="1" applyFont="1" applyFill="1" applyBorder="1" applyAlignment="1">
      <alignment horizontal="right"/>
    </xf>
    <xf numFmtId="3" fontId="1" fillId="0" borderId="1" xfId="2" applyNumberFormat="1" applyFont="1" applyBorder="1" applyAlignment="1">
      <alignment horizontal="right"/>
    </xf>
    <xf numFmtId="3" fontId="0" fillId="2" borderId="0" xfId="2" applyNumberFormat="1" applyFont="1" applyFill="1" applyAlignment="1">
      <alignment horizontal="right"/>
    </xf>
    <xf numFmtId="3" fontId="0" fillId="0" borderId="0" xfId="2" applyNumberFormat="1" applyFont="1"/>
    <xf numFmtId="3" fontId="0" fillId="2" borderId="1" xfId="2" applyNumberFormat="1" applyFont="1" applyFill="1" applyBorder="1" applyAlignment="1">
      <alignment horizontal="right"/>
    </xf>
    <xf numFmtId="6" fontId="4" fillId="3" borderId="2" xfId="0" applyNumberFormat="1" applyFont="1" applyFill="1" applyBorder="1" applyAlignment="1">
      <alignment horizontal="right"/>
    </xf>
    <xf numFmtId="3" fontId="1" fillId="0" borderId="2" xfId="0" applyNumberFormat="1" applyFont="1" applyBorder="1" applyAlignment="1">
      <alignment horizontal="right"/>
    </xf>
    <xf numFmtId="6" fontId="4" fillId="0" borderId="2" xfId="0" applyNumberFormat="1" applyFont="1" applyBorder="1" applyAlignment="1">
      <alignment horizontal="right"/>
    </xf>
    <xf numFmtId="6" fontId="4" fillId="0" borderId="0" xfId="0" applyNumberFormat="1" applyFont="1" applyAlignment="1">
      <alignment horizontal="right"/>
    </xf>
    <xf numFmtId="6" fontId="4" fillId="3" borderId="0" xfId="0" applyNumberFormat="1" applyFont="1" applyFill="1" applyAlignment="1">
      <alignment horizontal="right"/>
    </xf>
    <xf numFmtId="6" fontId="4" fillId="2" borderId="0" xfId="0" applyNumberFormat="1" applyFont="1" applyFill="1" applyAlignment="1">
      <alignment horizontal="right"/>
    </xf>
    <xf numFmtId="3" fontId="1" fillId="2" borderId="1" xfId="2" applyNumberFormat="1" applyFont="1" applyFill="1" applyBorder="1" applyAlignment="1">
      <alignment horizontal="right"/>
    </xf>
    <xf numFmtId="3" fontId="1" fillId="2" borderId="2" xfId="0" applyNumberFormat="1" applyFont="1" applyFill="1" applyBorder="1" applyAlignment="1">
      <alignment horizontal="right"/>
    </xf>
    <xf numFmtId="9" fontId="1" fillId="3" borderId="0" xfId="1" applyFill="1"/>
    <xf numFmtId="9" fontId="1" fillId="0" borderId="0" xfId="1"/>
    <xf numFmtId="9" fontId="1" fillId="2" borderId="0" xfId="1" applyFill="1"/>
    <xf numFmtId="1" fontId="1" fillId="3" borderId="0" xfId="0" applyNumberFormat="1" applyFont="1" applyFill="1" applyAlignment="1">
      <alignment horizontal="right"/>
    </xf>
    <xf numFmtId="1" fontId="1" fillId="0" borderId="0" xfId="0" applyNumberFormat="1" applyFont="1" applyAlignment="1">
      <alignment horizontal="right"/>
    </xf>
    <xf numFmtId="38" fontId="1" fillId="2" borderId="0" xfId="0" applyNumberFormat="1" applyFont="1" applyFill="1"/>
    <xf numFmtId="3" fontId="1" fillId="2" borderId="2" xfId="0" applyNumberFormat="1" applyFont="1" applyFill="1" applyBorder="1"/>
    <xf numFmtId="1" fontId="1" fillId="2" borderId="0" xfId="0" applyNumberFormat="1" applyFont="1" applyFill="1" applyAlignment="1">
      <alignment horizontal="right"/>
    </xf>
    <xf numFmtId="3" fontId="9" fillId="3" borderId="0" xfId="0" applyNumberFormat="1" applyFont="1" applyFill="1"/>
    <xf numFmtId="40" fontId="2" fillId="2" borderId="0" xfId="0" applyNumberFormat="1" applyFont="1" applyFill="1" applyAlignment="1">
      <alignment horizontal="left" vertical="center" wrapText="1"/>
    </xf>
    <xf numFmtId="3" fontId="1" fillId="2" borderId="0" xfId="0" applyNumberFormat="1" applyFont="1" applyFill="1" applyAlignment="1">
      <alignment vertical="center" wrapText="1"/>
    </xf>
    <xf numFmtId="6" fontId="4" fillId="2" borderId="0" xfId="0" applyNumberFormat="1" applyFont="1" applyFill="1" applyAlignment="1">
      <alignment vertical="center" wrapText="1"/>
    </xf>
    <xf numFmtId="0" fontId="4" fillId="0" borderId="0" xfId="0" applyFont="1" applyAlignment="1">
      <alignment vertical="center"/>
    </xf>
    <xf numFmtId="3" fontId="4" fillId="0" borderId="0" xfId="0" applyNumberFormat="1" applyFont="1" applyAlignment="1">
      <alignment vertical="center"/>
    </xf>
    <xf numFmtId="3" fontId="0" fillId="3" borderId="0" xfId="0" applyNumberFormat="1" applyFill="1" applyAlignment="1">
      <alignment horizontal="center"/>
    </xf>
    <xf numFmtId="3" fontId="0" fillId="0" borderId="0" xfId="0" applyNumberFormat="1" applyAlignment="1">
      <alignment horizontal="center"/>
    </xf>
    <xf numFmtId="3" fontId="1" fillId="2" borderId="0" xfId="0" applyNumberFormat="1" applyFont="1" applyFill="1" applyAlignment="1">
      <alignment horizontal="center"/>
    </xf>
    <xf numFmtId="0" fontId="1" fillId="0" borderId="0" xfId="0" applyFont="1" applyAlignment="1">
      <alignment horizontal="left" vertical="top"/>
    </xf>
    <xf numFmtId="0" fontId="1" fillId="0" borderId="0" xfId="0" applyFont="1" applyAlignment="1">
      <alignment horizontal="left" vertical="top" wrapText="1"/>
    </xf>
    <xf numFmtId="0" fontId="4" fillId="0" borderId="0" xfId="0" applyFont="1" applyAlignment="1">
      <alignment horizontal="left" vertical="top" wrapText="1"/>
    </xf>
    <xf numFmtId="0" fontId="1" fillId="0" borderId="0" xfId="0" applyFont="1" applyAlignment="1">
      <alignment horizontal="left" vertical="top" indent="4"/>
    </xf>
    <xf numFmtId="0" fontId="11" fillId="0" borderId="0" xfId="0" applyFont="1" applyAlignment="1">
      <alignment horizontal="left" vertical="top"/>
    </xf>
    <xf numFmtId="0" fontId="11" fillId="0" borderId="0" xfId="0" applyFont="1" applyAlignment="1">
      <alignment horizontal="left" vertical="top" wrapText="1"/>
    </xf>
    <xf numFmtId="0" fontId="11" fillId="0" borderId="0" xfId="0" applyFont="1" applyAlignment="1">
      <alignment horizontal="left" vertical="top" indent="2"/>
    </xf>
    <xf numFmtId="0" fontId="10" fillId="0" borderId="0" xfId="0" applyFont="1" applyAlignment="1">
      <alignment horizontal="center" vertical="top"/>
    </xf>
    <xf numFmtId="6" fontId="1" fillId="3" borderId="0" xfId="0" applyNumberFormat="1" applyFont="1" applyFill="1"/>
    <xf numFmtId="6" fontId="1" fillId="0" borderId="0" xfId="0" applyNumberFormat="1" applyFont="1"/>
    <xf numFmtId="3" fontId="4" fillId="2" borderId="2" xfId="0" applyNumberFormat="1" applyFont="1" applyFill="1" applyBorder="1" applyAlignment="1">
      <alignment horizontal="right"/>
    </xf>
    <xf numFmtId="6" fontId="1" fillId="2" borderId="0" xfId="0" applyNumberFormat="1" applyFont="1" applyFill="1"/>
    <xf numFmtId="0" fontId="12" fillId="0" borderId="0" xfId="0" applyFont="1"/>
    <xf numFmtId="0" fontId="14" fillId="0" borderId="0" xfId="0" applyFont="1"/>
    <xf numFmtId="0" fontId="13" fillId="0" borderId="0" xfId="0" applyFont="1"/>
    <xf numFmtId="3" fontId="15" fillId="3" borderId="0" xfId="0" applyNumberFormat="1" applyFont="1" applyFill="1" applyAlignment="1">
      <alignment horizontal="center"/>
    </xf>
    <xf numFmtId="3" fontId="14" fillId="3" borderId="0" xfId="0" applyNumberFormat="1" applyFont="1" applyFill="1" applyAlignment="1">
      <alignment horizontal="center"/>
    </xf>
    <xf numFmtId="3" fontId="15" fillId="0" borderId="0" xfId="0" applyNumberFormat="1" applyFont="1" applyAlignment="1">
      <alignment horizontal="center"/>
    </xf>
    <xf numFmtId="3" fontId="14" fillId="0" borderId="0" xfId="0" applyNumberFormat="1" applyFont="1" applyAlignment="1">
      <alignment horizontal="center"/>
    </xf>
    <xf numFmtId="3" fontId="15" fillId="2" borderId="0" xfId="0" applyNumberFormat="1" applyFont="1" applyFill="1" applyAlignment="1">
      <alignment horizontal="center"/>
    </xf>
    <xf numFmtId="3" fontId="13" fillId="2" borderId="0" xfId="0" applyNumberFormat="1" applyFont="1" applyFill="1" applyAlignment="1">
      <alignment horizontal="center"/>
    </xf>
    <xf numFmtId="3" fontId="15" fillId="3" borderId="0" xfId="0" applyNumberFormat="1" applyFont="1" applyFill="1"/>
    <xf numFmtId="3" fontId="14" fillId="3" borderId="0" xfId="0" applyNumberFormat="1" applyFont="1" applyFill="1"/>
    <xf numFmtId="3" fontId="15" fillId="0" borderId="0" xfId="0" applyNumberFormat="1" applyFont="1"/>
    <xf numFmtId="3" fontId="14" fillId="0" borderId="0" xfId="0" applyNumberFormat="1" applyFont="1"/>
    <xf numFmtId="3" fontId="15" fillId="2" borderId="0" xfId="0" applyNumberFormat="1" applyFont="1" applyFill="1"/>
    <xf numFmtId="0" fontId="15" fillId="0" borderId="0" xfId="0" applyFont="1"/>
    <xf numFmtId="3" fontId="14" fillId="3" borderId="1" xfId="0" applyNumberFormat="1" applyFont="1" applyFill="1" applyBorder="1"/>
    <xf numFmtId="3" fontId="14" fillId="0" borderId="1" xfId="0" applyNumberFormat="1" applyFont="1" applyBorder="1"/>
    <xf numFmtId="3" fontId="13" fillId="2" borderId="1" xfId="0" applyNumberFormat="1" applyFont="1" applyFill="1" applyBorder="1"/>
    <xf numFmtId="3" fontId="13" fillId="3" borderId="0" xfId="0" applyNumberFormat="1" applyFont="1" applyFill="1"/>
    <xf numFmtId="6" fontId="13" fillId="3" borderId="0" xfId="0" applyNumberFormat="1" applyFont="1" applyFill="1"/>
    <xf numFmtId="3" fontId="13" fillId="0" borderId="0" xfId="0" applyNumberFormat="1" applyFont="1"/>
    <xf numFmtId="6" fontId="13" fillId="0" borderId="0" xfId="0" applyNumberFormat="1" applyFont="1"/>
    <xf numFmtId="3" fontId="13" fillId="2" borderId="0" xfId="0" applyNumberFormat="1" applyFont="1" applyFill="1"/>
    <xf numFmtId="6" fontId="15" fillId="3" borderId="0" xfId="0" applyNumberFormat="1" applyFont="1" applyFill="1"/>
    <xf numFmtId="6" fontId="15" fillId="0" borderId="0" xfId="0" applyNumberFormat="1" applyFont="1"/>
    <xf numFmtId="0" fontId="15" fillId="0" borderId="0" xfId="0" applyFont="1" applyAlignment="1">
      <alignment horizontal="left"/>
    </xf>
    <xf numFmtId="38" fontId="15" fillId="3" borderId="0" xfId="0" applyNumberFormat="1" applyFont="1" applyFill="1" applyAlignment="1">
      <alignment horizontal="right"/>
    </xf>
    <xf numFmtId="38" fontId="15" fillId="0" borderId="0" xfId="0" applyNumberFormat="1" applyFont="1" applyAlignment="1">
      <alignment horizontal="right"/>
    </xf>
    <xf numFmtId="38" fontId="15" fillId="3" borderId="0" xfId="0" applyNumberFormat="1" applyFont="1" applyFill="1"/>
    <xf numFmtId="38" fontId="15" fillId="2" borderId="0" xfId="0" applyNumberFormat="1" applyFont="1" applyFill="1"/>
    <xf numFmtId="44" fontId="13" fillId="3" borderId="0" xfId="0" applyNumberFormat="1" applyFont="1" applyFill="1"/>
    <xf numFmtId="44" fontId="13" fillId="0" borderId="0" xfId="0" applyNumberFormat="1" applyFont="1"/>
    <xf numFmtId="0" fontId="13" fillId="0" borderId="0" xfId="0" applyFont="1" applyAlignment="1">
      <alignment horizontal="left" vertical="top"/>
    </xf>
    <xf numFmtId="3" fontId="15" fillId="3" borderId="2" xfId="0" applyNumberFormat="1" applyFont="1" applyFill="1" applyBorder="1"/>
    <xf numFmtId="6" fontId="13" fillId="3" borderId="2" xfId="0" applyNumberFormat="1" applyFont="1" applyFill="1" applyBorder="1"/>
    <xf numFmtId="3" fontId="15" fillId="0" borderId="2" xfId="0" applyNumberFormat="1" applyFont="1" applyBorder="1"/>
    <xf numFmtId="6" fontId="13" fillId="0" borderId="2" xfId="0" applyNumberFormat="1" applyFont="1" applyBorder="1"/>
    <xf numFmtId="3" fontId="15" fillId="2" borderId="2" xfId="0" applyNumberFormat="1" applyFont="1" applyFill="1" applyBorder="1"/>
    <xf numFmtId="0" fontId="15" fillId="3" borderId="0" xfId="0" applyFont="1" applyFill="1"/>
    <xf numFmtId="0" fontId="14" fillId="3" borderId="0" xfId="0" applyFont="1" applyFill="1"/>
    <xf numFmtId="0" fontId="15" fillId="2" borderId="0" xfId="0" applyFont="1" applyFill="1"/>
    <xf numFmtId="0" fontId="13" fillId="0" borderId="0" xfId="0" applyFont="1" applyAlignment="1">
      <alignment horizontal="left"/>
    </xf>
    <xf numFmtId="3" fontId="15" fillId="3" borderId="2" xfId="0" applyNumberFormat="1" applyFont="1" applyFill="1" applyBorder="1" applyAlignment="1">
      <alignment horizontal="right"/>
    </xf>
    <xf numFmtId="6" fontId="13" fillId="3" borderId="2" xfId="0" applyNumberFormat="1" applyFont="1" applyFill="1" applyBorder="1" applyAlignment="1">
      <alignment horizontal="right"/>
    </xf>
    <xf numFmtId="3" fontId="15" fillId="0" borderId="2" xfId="0" applyNumberFormat="1" applyFont="1" applyBorder="1" applyAlignment="1">
      <alignment horizontal="right"/>
    </xf>
    <xf numFmtId="6" fontId="13" fillId="0" borderId="2" xfId="0" applyNumberFormat="1" applyFont="1" applyBorder="1" applyAlignment="1">
      <alignment horizontal="right"/>
    </xf>
    <xf numFmtId="3" fontId="15" fillId="2" borderId="2" xfId="0" applyNumberFormat="1" applyFont="1" applyFill="1" applyBorder="1" applyAlignment="1">
      <alignment horizontal="right"/>
    </xf>
    <xf numFmtId="0" fontId="13" fillId="0" borderId="0" xfId="0" applyFont="1" applyAlignment="1">
      <alignment horizontal="right"/>
    </xf>
    <xf numFmtId="3" fontId="15" fillId="3" borderId="0" xfId="0" applyNumberFormat="1" applyFont="1" applyFill="1" applyAlignment="1">
      <alignment horizontal="right"/>
    </xf>
    <xf numFmtId="6" fontId="13" fillId="3" borderId="0" xfId="0" applyNumberFormat="1" applyFont="1" applyFill="1" applyAlignment="1">
      <alignment horizontal="right"/>
    </xf>
    <xf numFmtId="3" fontId="15" fillId="0" borderId="0" xfId="0" applyNumberFormat="1" applyFont="1" applyAlignment="1">
      <alignment horizontal="right"/>
    </xf>
    <xf numFmtId="6" fontId="13" fillId="0" borderId="0" xfId="0" applyNumberFormat="1" applyFont="1" applyAlignment="1">
      <alignment horizontal="right"/>
    </xf>
    <xf numFmtId="3" fontId="15" fillId="2" borderId="0" xfId="0" applyNumberFormat="1" applyFont="1" applyFill="1" applyAlignment="1">
      <alignment horizontal="right"/>
    </xf>
    <xf numFmtId="0" fontId="13" fillId="0" borderId="0" xfId="0" applyFont="1" applyAlignment="1">
      <alignment vertical="top" wrapText="1"/>
    </xf>
    <xf numFmtId="166" fontId="13" fillId="3" borderId="0" xfId="0" applyNumberFormat="1" applyFont="1" applyFill="1"/>
    <xf numFmtId="37" fontId="15" fillId="0" borderId="0" xfId="2" applyNumberFormat="1" applyFont="1"/>
    <xf numFmtId="37" fontId="15" fillId="3" borderId="0" xfId="2" applyNumberFormat="1" applyFont="1" applyFill="1"/>
    <xf numFmtId="37" fontId="15" fillId="2" borderId="0" xfId="2" applyNumberFormat="1" applyFont="1" applyFill="1"/>
    <xf numFmtId="37" fontId="14" fillId="0" borderId="0" xfId="2" applyNumberFormat="1" applyFont="1"/>
    <xf numFmtId="37" fontId="15" fillId="3" borderId="1" xfId="2" applyNumberFormat="1" applyFont="1" applyFill="1" applyBorder="1"/>
    <xf numFmtId="37" fontId="15" fillId="0" borderId="1" xfId="2" applyNumberFormat="1" applyFont="1" applyBorder="1"/>
    <xf numFmtId="37" fontId="15" fillId="2" borderId="1" xfId="2" applyNumberFormat="1" applyFont="1" applyFill="1" applyBorder="1"/>
    <xf numFmtId="164" fontId="15" fillId="3" borderId="0" xfId="2" applyNumberFormat="1" applyFont="1" applyFill="1"/>
    <xf numFmtId="166" fontId="13" fillId="3" borderId="0" xfId="2" applyNumberFormat="1" applyFont="1" applyFill="1"/>
    <xf numFmtId="164" fontId="15" fillId="0" borderId="0" xfId="2" applyNumberFormat="1" applyFont="1"/>
    <xf numFmtId="166" fontId="13" fillId="0" borderId="0" xfId="2" applyNumberFormat="1" applyFont="1"/>
    <xf numFmtId="164" fontId="15" fillId="2" borderId="0" xfId="2" applyNumberFormat="1" applyFont="1" applyFill="1"/>
    <xf numFmtId="164" fontId="13" fillId="0" borderId="0" xfId="2" applyNumberFormat="1" applyFont="1"/>
    <xf numFmtId="38" fontId="15" fillId="0" borderId="0" xfId="0" applyNumberFormat="1" applyFont="1"/>
    <xf numFmtId="165" fontId="13" fillId="3" borderId="0" xfId="0" applyNumberFormat="1" applyFont="1" applyFill="1"/>
    <xf numFmtId="165" fontId="13" fillId="0" borderId="0" xfId="0" applyNumberFormat="1" applyFont="1"/>
    <xf numFmtId="165" fontId="15" fillId="3" borderId="0" xfId="0" applyNumberFormat="1" applyFont="1" applyFill="1"/>
    <xf numFmtId="165" fontId="15" fillId="0" borderId="0" xfId="0" applyNumberFormat="1" applyFont="1"/>
    <xf numFmtId="165" fontId="15" fillId="2" borderId="0" xfId="0" applyNumberFormat="1" applyFont="1" applyFill="1"/>
    <xf numFmtId="165" fontId="13" fillId="2" borderId="0" xfId="0" applyNumberFormat="1" applyFont="1" applyFill="1"/>
    <xf numFmtId="40" fontId="16" fillId="2" borderId="0" xfId="0" applyNumberFormat="1" applyFont="1" applyFill="1" applyAlignment="1">
      <alignment horizontal="left" vertical="center" wrapText="1"/>
    </xf>
    <xf numFmtId="3" fontId="15" fillId="2" borderId="0" xfId="0" applyNumberFormat="1" applyFont="1" applyFill="1" applyAlignment="1">
      <alignment vertical="center" wrapText="1"/>
    </xf>
    <xf numFmtId="6" fontId="13" fillId="2" borderId="0" xfId="0" applyNumberFormat="1" applyFont="1" applyFill="1" applyAlignment="1">
      <alignment vertical="center" wrapText="1"/>
    </xf>
    <xf numFmtId="0" fontId="14" fillId="0" borderId="0" xfId="0" applyFont="1" applyAlignment="1">
      <alignment vertical="center" wrapText="1"/>
    </xf>
    <xf numFmtId="4" fontId="15" fillId="0" borderId="0" xfId="0" applyNumberFormat="1" applyFont="1"/>
    <xf numFmtId="0" fontId="14" fillId="0" borderId="0" xfId="1" applyNumberFormat="1" applyFont="1"/>
    <xf numFmtId="0" fontId="17" fillId="0" borderId="0" xfId="0" applyFont="1"/>
    <xf numFmtId="0" fontId="18" fillId="0" borderId="0" xfId="0" applyFont="1"/>
    <xf numFmtId="3" fontId="19" fillId="3" borderId="0" xfId="0" applyNumberFormat="1" applyFont="1" applyFill="1" applyAlignment="1">
      <alignment horizontal="center"/>
    </xf>
    <xf numFmtId="3" fontId="18" fillId="3" borderId="0" xfId="0" applyNumberFormat="1" applyFont="1" applyFill="1" applyAlignment="1">
      <alignment horizontal="center"/>
    </xf>
    <xf numFmtId="3" fontId="19" fillId="0" borderId="0" xfId="0" applyNumberFormat="1" applyFont="1" applyAlignment="1">
      <alignment horizontal="center"/>
    </xf>
    <xf numFmtId="3" fontId="18" fillId="0" borderId="0" xfId="0" applyNumberFormat="1" applyFont="1" applyAlignment="1">
      <alignment horizontal="center"/>
    </xf>
    <xf numFmtId="3" fontId="19" fillId="2" borderId="0" xfId="0" applyNumberFormat="1" applyFont="1" applyFill="1" applyAlignment="1">
      <alignment horizontal="center"/>
    </xf>
    <xf numFmtId="3" fontId="18" fillId="2" borderId="0" xfId="0" applyNumberFormat="1" applyFont="1" applyFill="1" applyAlignment="1">
      <alignment horizontal="center"/>
    </xf>
    <xf numFmtId="0" fontId="19" fillId="0" borderId="0" xfId="0" applyFont="1" applyAlignment="1">
      <alignment horizontal="left" indent="1"/>
    </xf>
    <xf numFmtId="3" fontId="19" fillId="3" borderId="0" xfId="0" applyNumberFormat="1" applyFont="1" applyFill="1"/>
    <xf numFmtId="3" fontId="18" fillId="3" borderId="0" xfId="0" applyNumberFormat="1" applyFont="1" applyFill="1"/>
    <xf numFmtId="3" fontId="19" fillId="0" borderId="0" xfId="0" applyNumberFormat="1" applyFont="1"/>
    <xf numFmtId="3" fontId="18" fillId="0" borderId="0" xfId="0" applyNumberFormat="1" applyFont="1"/>
    <xf numFmtId="3" fontId="19" fillId="2" borderId="0" xfId="0" applyNumberFormat="1" applyFont="1" applyFill="1"/>
    <xf numFmtId="3" fontId="18" fillId="2" borderId="0" xfId="0" applyNumberFormat="1" applyFont="1" applyFill="1"/>
    <xf numFmtId="8" fontId="18" fillId="0" borderId="0" xfId="0" applyNumberFormat="1" applyFont="1"/>
    <xf numFmtId="0" fontId="19" fillId="0" borderId="0" xfId="0" applyFont="1"/>
    <xf numFmtId="3" fontId="19" fillId="3" borderId="1" xfId="0" applyNumberFormat="1" applyFont="1" applyFill="1" applyBorder="1"/>
    <xf numFmtId="3" fontId="19" fillId="0" borderId="1" xfId="0" applyNumberFormat="1" applyFont="1" applyBorder="1"/>
    <xf numFmtId="3" fontId="18" fillId="2" borderId="1" xfId="0" applyNumberFormat="1" applyFont="1" applyFill="1" applyBorder="1"/>
    <xf numFmtId="6" fontId="17" fillId="3" borderId="0" xfId="0" applyNumberFormat="1" applyFont="1" applyFill="1"/>
    <xf numFmtId="6" fontId="17" fillId="0" borderId="0" xfId="0" applyNumberFormat="1" applyFont="1"/>
    <xf numFmtId="6" fontId="17" fillId="2" borderId="0" xfId="0" applyNumberFormat="1" applyFont="1" applyFill="1"/>
    <xf numFmtId="6" fontId="19" fillId="3" borderId="0" xfId="0" applyNumberFormat="1" applyFont="1" applyFill="1"/>
    <xf numFmtId="6" fontId="19" fillId="0" borderId="0" xfId="0" applyNumberFormat="1" applyFont="1"/>
    <xf numFmtId="38" fontId="19" fillId="2" borderId="0" xfId="0" applyNumberFormat="1" applyFont="1" applyFill="1"/>
    <xf numFmtId="6" fontId="19" fillId="2" borderId="0" xfId="0" applyNumberFormat="1" applyFont="1" applyFill="1"/>
    <xf numFmtId="6" fontId="18" fillId="0" borderId="0" xfId="0" applyNumberFormat="1" applyFont="1"/>
    <xf numFmtId="3" fontId="18" fillId="3" borderId="1" xfId="0" applyNumberFormat="1" applyFont="1" applyFill="1" applyBorder="1"/>
    <xf numFmtId="3" fontId="18" fillId="0" borderId="1" xfId="0" applyNumberFormat="1" applyFont="1" applyBorder="1"/>
    <xf numFmtId="0" fontId="17" fillId="0" borderId="0" xfId="0" applyFont="1" applyAlignment="1">
      <alignment horizontal="left" vertical="top"/>
    </xf>
    <xf numFmtId="3" fontId="19" fillId="2" borderId="2" xfId="0" applyNumberFormat="1" applyFont="1" applyFill="1" applyBorder="1"/>
    <xf numFmtId="6" fontId="17" fillId="2" borderId="2" xfId="0" applyNumberFormat="1" applyFont="1" applyFill="1" applyBorder="1"/>
    <xf numFmtId="3" fontId="19" fillId="3" borderId="2" xfId="0" applyNumberFormat="1" applyFont="1" applyFill="1" applyBorder="1"/>
    <xf numFmtId="6" fontId="17" fillId="3" borderId="2" xfId="0" applyNumberFormat="1" applyFont="1" applyFill="1" applyBorder="1"/>
    <xf numFmtId="3" fontId="19" fillId="0" borderId="2" xfId="0" applyNumberFormat="1" applyFont="1" applyBorder="1"/>
    <xf numFmtId="6" fontId="17" fillId="0" borderId="2" xfId="0" applyNumberFormat="1" applyFont="1" applyBorder="1"/>
    <xf numFmtId="3" fontId="17" fillId="3" borderId="0" xfId="0" applyNumberFormat="1" applyFont="1" applyFill="1"/>
    <xf numFmtId="3" fontId="17" fillId="0" borderId="0" xfId="0" applyNumberFormat="1" applyFont="1"/>
    <xf numFmtId="3" fontId="17" fillId="2" borderId="0" xfId="0" applyNumberFormat="1" applyFont="1" applyFill="1"/>
    <xf numFmtId="38" fontId="18" fillId="3" borderId="0" xfId="0" applyNumberFormat="1" applyFont="1" applyFill="1"/>
    <xf numFmtId="38" fontId="18" fillId="0" borderId="0" xfId="0" applyNumberFormat="1" applyFont="1"/>
    <xf numFmtId="38" fontId="18" fillId="2" borderId="0" xfId="0" applyNumberFormat="1" applyFont="1" applyFill="1"/>
    <xf numFmtId="0" fontId="17" fillId="0" borderId="0" xfId="0" applyFont="1" applyAlignment="1">
      <alignment horizontal="left"/>
    </xf>
    <xf numFmtId="3" fontId="19" fillId="3" borderId="2" xfId="0" applyNumberFormat="1" applyFont="1" applyFill="1" applyBorder="1" applyAlignment="1">
      <alignment horizontal="right"/>
    </xf>
    <xf numFmtId="6" fontId="17" fillId="3" borderId="2" xfId="0" applyNumberFormat="1" applyFont="1" applyFill="1" applyBorder="1" applyAlignment="1">
      <alignment horizontal="right"/>
    </xf>
    <xf numFmtId="3" fontId="19" fillId="0" borderId="2" xfId="0" applyNumberFormat="1" applyFont="1" applyBorder="1" applyAlignment="1">
      <alignment horizontal="right"/>
    </xf>
    <xf numFmtId="6" fontId="17" fillId="0" borderId="2" xfId="0" applyNumberFormat="1" applyFont="1" applyBorder="1" applyAlignment="1">
      <alignment horizontal="right"/>
    </xf>
    <xf numFmtId="3" fontId="19" fillId="2" borderId="2" xfId="0" applyNumberFormat="1" applyFont="1" applyFill="1" applyBorder="1" applyAlignment="1">
      <alignment horizontal="right"/>
    </xf>
    <xf numFmtId="3" fontId="17" fillId="2" borderId="2" xfId="0" applyNumberFormat="1" applyFont="1" applyFill="1" applyBorder="1" applyAlignment="1">
      <alignment horizontal="right"/>
    </xf>
    <xf numFmtId="0" fontId="17" fillId="0" borderId="0" xfId="0" applyFont="1" applyAlignment="1">
      <alignment horizontal="right"/>
    </xf>
    <xf numFmtId="3" fontId="19" fillId="3" borderId="0" xfId="0" applyNumberFormat="1" applyFont="1" applyFill="1" applyAlignment="1">
      <alignment horizontal="right"/>
    </xf>
    <xf numFmtId="6" fontId="17" fillId="3" borderId="0" xfId="0" applyNumberFormat="1" applyFont="1" applyFill="1" applyAlignment="1">
      <alignment horizontal="right"/>
    </xf>
    <xf numFmtId="3" fontId="19" fillId="0" borderId="0" xfId="0" applyNumberFormat="1" applyFont="1" applyAlignment="1">
      <alignment horizontal="right"/>
    </xf>
    <xf numFmtId="6" fontId="17" fillId="0" borderId="0" xfId="0" applyNumberFormat="1" applyFont="1" applyAlignment="1">
      <alignment horizontal="right"/>
    </xf>
    <xf numFmtId="3" fontId="19" fillId="2" borderId="0" xfId="0" applyNumberFormat="1" applyFont="1" applyFill="1" applyAlignment="1">
      <alignment horizontal="right"/>
    </xf>
    <xf numFmtId="6" fontId="17" fillId="2" borderId="0" xfId="0" applyNumberFormat="1" applyFont="1" applyFill="1" applyAlignment="1">
      <alignment horizontal="right"/>
    </xf>
    <xf numFmtId="0" fontId="17" fillId="0" borderId="0" xfId="0" applyFont="1" applyAlignment="1">
      <alignment vertical="top" wrapText="1"/>
    </xf>
    <xf numFmtId="166" fontId="17" fillId="3" borderId="0" xfId="0" applyNumberFormat="1" applyFont="1" applyFill="1"/>
    <xf numFmtId="38" fontId="19" fillId="0" borderId="0" xfId="0" applyNumberFormat="1" applyFont="1"/>
    <xf numFmtId="3" fontId="19" fillId="0" borderId="0" xfId="2" applyNumberFormat="1" applyFont="1"/>
    <xf numFmtId="3" fontId="19" fillId="3" borderId="0" xfId="2" applyNumberFormat="1" applyFont="1" applyFill="1" applyAlignment="1">
      <alignment horizontal="right"/>
    </xf>
    <xf numFmtId="3" fontId="19" fillId="0" borderId="0" xfId="2" applyNumberFormat="1" applyFont="1" applyAlignment="1">
      <alignment horizontal="right"/>
    </xf>
    <xf numFmtId="3" fontId="19" fillId="2" borderId="0" xfId="2" applyNumberFormat="1" applyFont="1" applyFill="1" applyAlignment="1">
      <alignment horizontal="right"/>
    </xf>
    <xf numFmtId="3" fontId="18" fillId="2" borderId="0" xfId="2" applyNumberFormat="1" applyFont="1" applyFill="1" applyAlignment="1">
      <alignment horizontal="right"/>
    </xf>
    <xf numFmtId="3" fontId="18" fillId="0" borderId="0" xfId="2" applyNumberFormat="1" applyFont="1"/>
    <xf numFmtId="3" fontId="19" fillId="3" borderId="1" xfId="2" applyNumberFormat="1" applyFont="1" applyFill="1" applyBorder="1" applyAlignment="1">
      <alignment horizontal="right"/>
    </xf>
    <xf numFmtId="3" fontId="19" fillId="0" borderId="1" xfId="2" applyNumberFormat="1" applyFont="1" applyBorder="1" applyAlignment="1">
      <alignment horizontal="right"/>
    </xf>
    <xf numFmtId="3" fontId="19" fillId="2" borderId="1" xfId="2" applyNumberFormat="1" applyFont="1" applyFill="1" applyBorder="1" applyAlignment="1">
      <alignment horizontal="right"/>
    </xf>
    <xf numFmtId="3" fontId="18" fillId="2" borderId="1" xfId="2" applyNumberFormat="1" applyFont="1" applyFill="1" applyBorder="1" applyAlignment="1">
      <alignment horizontal="right"/>
    </xf>
    <xf numFmtId="1" fontId="19" fillId="3" borderId="0" xfId="0" applyNumberFormat="1" applyFont="1" applyFill="1" applyAlignment="1">
      <alignment horizontal="right"/>
    </xf>
    <xf numFmtId="166" fontId="17" fillId="3" borderId="0" xfId="0" applyNumberFormat="1" applyFont="1" applyFill="1" applyAlignment="1">
      <alignment horizontal="right"/>
    </xf>
    <xf numFmtId="1" fontId="19" fillId="0" borderId="0" xfId="0" applyNumberFormat="1" applyFont="1" applyAlignment="1">
      <alignment horizontal="right"/>
    </xf>
    <xf numFmtId="166" fontId="17" fillId="0" borderId="0" xfId="0" applyNumberFormat="1" applyFont="1" applyAlignment="1">
      <alignment horizontal="right"/>
    </xf>
    <xf numFmtId="1" fontId="19" fillId="2" borderId="0" xfId="0" applyNumberFormat="1" applyFont="1" applyFill="1" applyAlignment="1">
      <alignment horizontal="right"/>
    </xf>
    <xf numFmtId="166" fontId="17" fillId="2" borderId="0" xfId="0" applyNumberFormat="1" applyFont="1" applyFill="1" applyAlignment="1">
      <alignment horizontal="right"/>
    </xf>
    <xf numFmtId="8" fontId="17" fillId="0" borderId="0" xfId="0" applyNumberFormat="1" applyFont="1"/>
    <xf numFmtId="9" fontId="19" fillId="3" borderId="0" xfId="1" applyFont="1" applyFill="1"/>
    <xf numFmtId="9" fontId="19" fillId="0" borderId="0" xfId="1" applyFont="1"/>
    <xf numFmtId="9" fontId="19" fillId="2" borderId="0" xfId="1" applyFont="1" applyFill="1"/>
    <xf numFmtId="40" fontId="20" fillId="2" borderId="0" xfId="0" applyNumberFormat="1" applyFont="1" applyFill="1" applyAlignment="1">
      <alignment horizontal="left" vertical="center" wrapText="1"/>
    </xf>
    <xf numFmtId="3" fontId="19" fillId="2" borderId="0" xfId="0" applyNumberFormat="1" applyFont="1" applyFill="1" applyAlignment="1">
      <alignment vertical="center" wrapText="1"/>
    </xf>
    <xf numFmtId="6" fontId="17" fillId="2" borderId="0" xfId="0" applyNumberFormat="1" applyFont="1" applyFill="1" applyAlignment="1">
      <alignment vertical="center" wrapText="1"/>
    </xf>
    <xf numFmtId="0" fontId="17" fillId="0" borderId="0" xfId="0" applyFont="1" applyAlignment="1">
      <alignment vertical="center"/>
    </xf>
    <xf numFmtId="3" fontId="17" fillId="0" borderId="0" xfId="0" applyNumberFormat="1" applyFont="1" applyAlignment="1">
      <alignment vertical="center"/>
    </xf>
    <xf numFmtId="0" fontId="21" fillId="0" borderId="0" xfId="0" applyFont="1"/>
    <xf numFmtId="0" fontId="22" fillId="0" borderId="0" xfId="0" applyFont="1"/>
    <xf numFmtId="3" fontId="23" fillId="3" borderId="0" xfId="0" applyNumberFormat="1" applyFont="1" applyFill="1" applyAlignment="1">
      <alignment horizontal="center"/>
    </xf>
    <xf numFmtId="3" fontId="22" fillId="3" borderId="0" xfId="0" applyNumberFormat="1" applyFont="1" applyFill="1" applyAlignment="1">
      <alignment horizontal="center"/>
    </xf>
    <xf numFmtId="3" fontId="23" fillId="0" borderId="0" xfId="0" applyNumberFormat="1" applyFont="1" applyAlignment="1">
      <alignment horizontal="center"/>
    </xf>
    <xf numFmtId="3" fontId="22" fillId="0" borderId="0" xfId="0" applyNumberFormat="1" applyFont="1" applyAlignment="1">
      <alignment horizontal="center"/>
    </xf>
    <xf numFmtId="3" fontId="23" fillId="2" borderId="0" xfId="0" applyNumberFormat="1" applyFont="1" applyFill="1" applyAlignment="1">
      <alignment horizontal="center"/>
    </xf>
    <xf numFmtId="3" fontId="22" fillId="2" borderId="0" xfId="0" applyNumberFormat="1" applyFont="1" applyFill="1" applyAlignment="1">
      <alignment horizontal="center"/>
    </xf>
    <xf numFmtId="0" fontId="23" fillId="0" borderId="0" xfId="0" applyFont="1" applyAlignment="1">
      <alignment horizontal="left" indent="1"/>
    </xf>
    <xf numFmtId="3" fontId="23" fillId="3" borderId="0" xfId="0" applyNumberFormat="1" applyFont="1" applyFill="1"/>
    <xf numFmtId="3" fontId="22" fillId="3" borderId="0" xfId="0" applyNumberFormat="1" applyFont="1" applyFill="1"/>
    <xf numFmtId="3" fontId="23" fillId="0" borderId="0" xfId="0" applyNumberFormat="1" applyFont="1"/>
    <xf numFmtId="3" fontId="22" fillId="0" borderId="0" xfId="0" applyNumberFormat="1" applyFont="1"/>
    <xf numFmtId="3" fontId="23" fillId="2" borderId="0" xfId="0" applyNumberFormat="1" applyFont="1" applyFill="1"/>
    <xf numFmtId="3" fontId="22" fillId="2" borderId="0" xfId="0" applyNumberFormat="1" applyFont="1" applyFill="1"/>
    <xf numFmtId="0" fontId="23" fillId="0" borderId="0" xfId="0" applyFont="1"/>
    <xf numFmtId="3" fontId="23" fillId="3" borderId="1" xfId="0" applyNumberFormat="1" applyFont="1" applyFill="1" applyBorder="1"/>
    <xf numFmtId="3" fontId="23" fillId="0" borderId="1" xfId="0" applyNumberFormat="1" applyFont="1" applyBorder="1"/>
    <xf numFmtId="3" fontId="22" fillId="2" borderId="1" xfId="0" applyNumberFormat="1" applyFont="1" applyFill="1" applyBorder="1"/>
    <xf numFmtId="6" fontId="21" fillId="3" borderId="0" xfId="0" applyNumberFormat="1" applyFont="1" applyFill="1"/>
    <xf numFmtId="6" fontId="21" fillId="0" borderId="0" xfId="0" applyNumberFormat="1" applyFont="1"/>
    <xf numFmtId="6" fontId="21" fillId="2" borderId="0" xfId="0" applyNumberFormat="1" applyFont="1" applyFill="1"/>
    <xf numFmtId="6" fontId="23" fillId="3" borderId="0" xfId="0" applyNumberFormat="1" applyFont="1" applyFill="1"/>
    <xf numFmtId="6" fontId="23" fillId="0" borderId="0" xfId="0" applyNumberFormat="1" applyFont="1"/>
    <xf numFmtId="38" fontId="23" fillId="2" borderId="0" xfId="0" applyNumberFormat="1" applyFont="1" applyFill="1"/>
    <xf numFmtId="6" fontId="23" fillId="2" borderId="0" xfId="0" applyNumberFormat="1" applyFont="1" applyFill="1"/>
    <xf numFmtId="6" fontId="22" fillId="0" borderId="0" xfId="0" applyNumberFormat="1" applyFont="1"/>
    <xf numFmtId="3" fontId="22" fillId="3" borderId="1" xfId="0" applyNumberFormat="1" applyFont="1" applyFill="1" applyBorder="1"/>
    <xf numFmtId="3" fontId="22" fillId="0" borderId="1" xfId="0" applyNumberFormat="1" applyFont="1" applyBorder="1"/>
    <xf numFmtId="0" fontId="21" fillId="0" borderId="0" xfId="0" applyFont="1" applyAlignment="1">
      <alignment horizontal="left" vertical="top"/>
    </xf>
    <xf numFmtId="3" fontId="23" fillId="2" borderId="2" xfId="0" applyNumberFormat="1" applyFont="1" applyFill="1" applyBorder="1"/>
    <xf numFmtId="6" fontId="21" fillId="2" borderId="2" xfId="0" applyNumberFormat="1" applyFont="1" applyFill="1" applyBorder="1"/>
    <xf numFmtId="3" fontId="23" fillId="3" borderId="2" xfId="0" applyNumberFormat="1" applyFont="1" applyFill="1" applyBorder="1"/>
    <xf numFmtId="6" fontId="21" fillId="3" borderId="2" xfId="0" applyNumberFormat="1" applyFont="1" applyFill="1" applyBorder="1"/>
    <xf numFmtId="3" fontId="23" fillId="0" borderId="2" xfId="0" applyNumberFormat="1" applyFont="1" applyBorder="1"/>
    <xf numFmtId="6" fontId="21" fillId="0" borderId="2" xfId="0" applyNumberFormat="1" applyFont="1" applyBorder="1"/>
    <xf numFmtId="3" fontId="21" fillId="3" borderId="0" xfId="0" applyNumberFormat="1" applyFont="1" applyFill="1"/>
    <xf numFmtId="3" fontId="21" fillId="0" borderId="0" xfId="0" applyNumberFormat="1" applyFont="1"/>
    <xf numFmtId="3" fontId="21" fillId="2" borderId="0" xfId="0" applyNumberFormat="1" applyFont="1" applyFill="1"/>
    <xf numFmtId="38" fontId="22" fillId="3" borderId="0" xfId="0" applyNumberFormat="1" applyFont="1" applyFill="1"/>
    <xf numFmtId="38" fontId="22" fillId="0" borderId="0" xfId="0" applyNumberFormat="1" applyFont="1"/>
    <xf numFmtId="38" fontId="22" fillId="2" borderId="0" xfId="0" applyNumberFormat="1" applyFont="1" applyFill="1"/>
    <xf numFmtId="0" fontId="21" fillId="0" borderId="0" xfId="0" applyFont="1" applyAlignment="1">
      <alignment horizontal="left"/>
    </xf>
    <xf numFmtId="3" fontId="23" fillId="3" borderId="2" xfId="0" applyNumberFormat="1" applyFont="1" applyFill="1" applyBorder="1" applyAlignment="1">
      <alignment horizontal="right"/>
    </xf>
    <xf numFmtId="6" fontId="21" fillId="3" borderId="2" xfId="0" applyNumberFormat="1" applyFont="1" applyFill="1" applyBorder="1" applyAlignment="1">
      <alignment horizontal="right"/>
    </xf>
    <xf numFmtId="3" fontId="23" fillId="0" borderId="2" xfId="0" applyNumberFormat="1" applyFont="1" applyBorder="1" applyAlignment="1">
      <alignment horizontal="right"/>
    </xf>
    <xf numFmtId="6" fontId="21" fillId="0" borderId="2" xfId="0" applyNumberFormat="1" applyFont="1" applyBorder="1" applyAlignment="1">
      <alignment horizontal="right"/>
    </xf>
    <xf numFmtId="3" fontId="23" fillId="2" borderId="2" xfId="0" applyNumberFormat="1" applyFont="1" applyFill="1" applyBorder="1" applyAlignment="1">
      <alignment horizontal="right"/>
    </xf>
    <xf numFmtId="3" fontId="21" fillId="2" borderId="2" xfId="0" applyNumberFormat="1" applyFont="1" applyFill="1" applyBorder="1" applyAlignment="1">
      <alignment horizontal="right"/>
    </xf>
    <xf numFmtId="0" fontId="21" fillId="0" borderId="0" xfId="0" applyFont="1" applyAlignment="1">
      <alignment horizontal="right"/>
    </xf>
    <xf numFmtId="3" fontId="23" fillId="3" borderId="0" xfId="0" applyNumberFormat="1" applyFont="1" applyFill="1" applyAlignment="1">
      <alignment horizontal="right"/>
    </xf>
    <xf numFmtId="6" fontId="21" fillId="3" borderId="0" xfId="0" applyNumberFormat="1" applyFont="1" applyFill="1" applyAlignment="1">
      <alignment horizontal="right"/>
    </xf>
    <xf numFmtId="3" fontId="23" fillId="0" borderId="0" xfId="0" applyNumberFormat="1" applyFont="1" applyAlignment="1">
      <alignment horizontal="right"/>
    </xf>
    <xf numFmtId="6" fontId="21" fillId="0" borderId="0" xfId="0" applyNumberFormat="1" applyFont="1" applyAlignment="1">
      <alignment horizontal="right"/>
    </xf>
    <xf numFmtId="3" fontId="23" fillId="2" borderId="0" xfId="0" applyNumberFormat="1" applyFont="1" applyFill="1" applyAlignment="1">
      <alignment horizontal="right"/>
    </xf>
    <xf numFmtId="6" fontId="21" fillId="2" borderId="0" xfId="0" applyNumberFormat="1" applyFont="1" applyFill="1" applyAlignment="1">
      <alignment horizontal="right"/>
    </xf>
    <xf numFmtId="0" fontId="21" fillId="0" borderId="0" xfId="0" applyFont="1" applyAlignment="1">
      <alignment vertical="top" wrapText="1"/>
    </xf>
    <xf numFmtId="166" fontId="21" fillId="3" borderId="0" xfId="0" applyNumberFormat="1" applyFont="1" applyFill="1"/>
    <xf numFmtId="38" fontId="23" fillId="0" borderId="0" xfId="0" applyNumberFormat="1" applyFont="1"/>
    <xf numFmtId="3" fontId="23" fillId="0" borderId="0" xfId="2" applyNumberFormat="1" applyFont="1"/>
    <xf numFmtId="3" fontId="23" fillId="3" borderId="0" xfId="2" applyNumberFormat="1" applyFont="1" applyFill="1" applyAlignment="1">
      <alignment horizontal="right"/>
    </xf>
    <xf numFmtId="3" fontId="23" fillId="0" borderId="0" xfId="2" applyNumberFormat="1" applyFont="1" applyAlignment="1">
      <alignment horizontal="right"/>
    </xf>
    <xf numFmtId="3" fontId="23" fillId="2" borderId="0" xfId="2" applyNumberFormat="1" applyFont="1" applyFill="1" applyAlignment="1">
      <alignment horizontal="right"/>
    </xf>
    <xf numFmtId="3" fontId="22" fillId="2" borderId="0" xfId="2" applyNumberFormat="1" applyFont="1" applyFill="1" applyAlignment="1">
      <alignment horizontal="right"/>
    </xf>
    <xf numFmtId="3" fontId="22" fillId="0" borderId="0" xfId="2" applyNumberFormat="1" applyFont="1"/>
    <xf numFmtId="3" fontId="23" fillId="3" borderId="1" xfId="2" applyNumberFormat="1" applyFont="1" applyFill="1" applyBorder="1" applyAlignment="1">
      <alignment horizontal="right"/>
    </xf>
    <xf numFmtId="3" fontId="23" fillId="0" borderId="1" xfId="2" applyNumberFormat="1" applyFont="1" applyBorder="1" applyAlignment="1">
      <alignment horizontal="right"/>
    </xf>
    <xf numFmtId="3" fontId="23" fillId="2" borderId="1" xfId="2" applyNumberFormat="1" applyFont="1" applyFill="1" applyBorder="1" applyAlignment="1">
      <alignment horizontal="right"/>
    </xf>
    <xf numFmtId="3" fontId="22" fillId="2" borderId="1" xfId="2" applyNumberFormat="1" applyFont="1" applyFill="1" applyBorder="1" applyAlignment="1">
      <alignment horizontal="right"/>
    </xf>
    <xf numFmtId="1" fontId="23" fillId="3" borderId="0" xfId="0" applyNumberFormat="1" applyFont="1" applyFill="1" applyAlignment="1">
      <alignment horizontal="right"/>
    </xf>
    <xf numFmtId="166" fontId="21" fillId="3" borderId="0" xfId="0" applyNumberFormat="1" applyFont="1" applyFill="1" applyAlignment="1">
      <alignment horizontal="right"/>
    </xf>
    <xf numFmtId="1" fontId="23" fillId="0" borderId="0" xfId="0" applyNumberFormat="1" applyFont="1" applyAlignment="1">
      <alignment horizontal="right"/>
    </xf>
    <xf numFmtId="166" fontId="21" fillId="0" borderId="0" xfId="0" applyNumberFormat="1" applyFont="1" applyAlignment="1">
      <alignment horizontal="right"/>
    </xf>
    <xf numFmtId="1" fontId="23" fillId="2" borderId="0" xfId="0" applyNumberFormat="1" applyFont="1" applyFill="1" applyAlignment="1">
      <alignment horizontal="right"/>
    </xf>
    <xf numFmtId="166" fontId="21" fillId="2" borderId="0" xfId="0" applyNumberFormat="1" applyFont="1" applyFill="1" applyAlignment="1">
      <alignment horizontal="right"/>
    </xf>
    <xf numFmtId="9" fontId="23" fillId="3" borderId="0" xfId="1" applyFont="1" applyFill="1"/>
    <xf numFmtId="9" fontId="23" fillId="0" borderId="0" xfId="1" applyFont="1"/>
    <xf numFmtId="9" fontId="23" fillId="2" borderId="0" xfId="1" applyFont="1" applyFill="1"/>
    <xf numFmtId="40" fontId="24" fillId="2" borderId="0" xfId="0" applyNumberFormat="1" applyFont="1" applyFill="1" applyAlignment="1">
      <alignment horizontal="left" vertical="center" wrapText="1"/>
    </xf>
    <xf numFmtId="3" fontId="23" fillId="2" borderId="0" xfId="0" applyNumberFormat="1" applyFont="1" applyFill="1" applyAlignment="1">
      <alignment vertical="center" wrapText="1"/>
    </xf>
    <xf numFmtId="6" fontId="21" fillId="2" borderId="0" xfId="0" applyNumberFormat="1" applyFont="1" applyFill="1" applyAlignment="1">
      <alignment vertical="center" wrapText="1"/>
    </xf>
    <xf numFmtId="0" fontId="21" fillId="0" borderId="0" xfId="0" applyFont="1" applyAlignment="1">
      <alignment vertical="center"/>
    </xf>
    <xf numFmtId="3" fontId="21" fillId="0" borderId="0" xfId="0" applyNumberFormat="1" applyFont="1" applyAlignment="1">
      <alignment vertical="center"/>
    </xf>
    <xf numFmtId="0" fontId="26" fillId="0" borderId="0" xfId="1" applyNumberFormat="1" applyFont="1"/>
    <xf numFmtId="0" fontId="26" fillId="0" borderId="0" xfId="0" applyFont="1"/>
    <xf numFmtId="0" fontId="25" fillId="0" borderId="0" xfId="0" applyFont="1"/>
    <xf numFmtId="3" fontId="27" fillId="3" borderId="0" xfId="0" applyNumberFormat="1" applyFont="1" applyFill="1" applyAlignment="1">
      <alignment horizontal="center"/>
    </xf>
    <xf numFmtId="3" fontId="26" fillId="3" borderId="0" xfId="0" applyNumberFormat="1" applyFont="1" applyFill="1" applyAlignment="1">
      <alignment horizontal="center"/>
    </xf>
    <xf numFmtId="3" fontId="27" fillId="0" borderId="0" xfId="0" applyNumberFormat="1" applyFont="1" applyAlignment="1">
      <alignment horizontal="center"/>
    </xf>
    <xf numFmtId="3" fontId="26" fillId="0" borderId="0" xfId="0" applyNumberFormat="1" applyFont="1" applyAlignment="1">
      <alignment horizontal="center"/>
    </xf>
    <xf numFmtId="3" fontId="27" fillId="2" borderId="0" xfId="0" applyNumberFormat="1" applyFont="1" applyFill="1" applyAlignment="1">
      <alignment horizontal="center"/>
    </xf>
    <xf numFmtId="3" fontId="25" fillId="2" borderId="0" xfId="0" applyNumberFormat="1" applyFont="1" applyFill="1" applyAlignment="1">
      <alignment horizontal="center"/>
    </xf>
    <xf numFmtId="3" fontId="27" fillId="3" borderId="0" xfId="0" applyNumberFormat="1" applyFont="1" applyFill="1"/>
    <xf numFmtId="3" fontId="26" fillId="3" borderId="0" xfId="0" applyNumberFormat="1" applyFont="1" applyFill="1"/>
    <xf numFmtId="3" fontId="27" fillId="0" borderId="0" xfId="0" applyNumberFormat="1" applyFont="1"/>
    <xf numFmtId="3" fontId="26" fillId="0" borderId="0" xfId="0" applyNumberFormat="1" applyFont="1"/>
    <xf numFmtId="3" fontId="27" fillId="2" borderId="0" xfId="0" applyNumberFormat="1" applyFont="1" applyFill="1"/>
    <xf numFmtId="8" fontId="26" fillId="0" borderId="0" xfId="0" applyNumberFormat="1" applyFont="1"/>
    <xf numFmtId="0" fontId="27" fillId="0" borderId="0" xfId="0" applyFont="1"/>
    <xf numFmtId="3" fontId="26" fillId="3" borderId="1" xfId="0" applyNumberFormat="1" applyFont="1" applyFill="1" applyBorder="1"/>
    <xf numFmtId="3" fontId="26" fillId="0" borderId="1" xfId="0" applyNumberFormat="1" applyFont="1" applyBorder="1"/>
    <xf numFmtId="6" fontId="25" fillId="3" borderId="0" xfId="0" applyNumberFormat="1" applyFont="1" applyFill="1"/>
    <xf numFmtId="6" fontId="25" fillId="0" borderId="0" xfId="0" applyNumberFormat="1" applyFont="1"/>
    <xf numFmtId="6" fontId="25" fillId="2" borderId="2" xfId="0" applyNumberFormat="1" applyFont="1" applyFill="1" applyBorder="1"/>
    <xf numFmtId="6" fontId="25" fillId="2" borderId="0" xfId="0" applyNumberFormat="1" applyFont="1" applyFill="1"/>
    <xf numFmtId="38" fontId="27" fillId="3" borderId="0" xfId="0" applyNumberFormat="1" applyFont="1" applyFill="1" applyAlignment="1">
      <alignment horizontal="right"/>
    </xf>
    <xf numFmtId="6" fontId="27" fillId="3" borderId="0" xfId="0" applyNumberFormat="1" applyFont="1" applyFill="1"/>
    <xf numFmtId="38" fontId="27" fillId="0" borderId="0" xfId="0" applyNumberFormat="1" applyFont="1" applyAlignment="1">
      <alignment horizontal="right"/>
    </xf>
    <xf numFmtId="6" fontId="27" fillId="0" borderId="0" xfId="0" applyNumberFormat="1" applyFont="1"/>
    <xf numFmtId="38" fontId="27" fillId="3" borderId="0" xfId="0" applyNumberFormat="1" applyFont="1" applyFill="1"/>
    <xf numFmtId="38" fontId="27" fillId="0" borderId="0" xfId="0" applyNumberFormat="1" applyFont="1"/>
    <xf numFmtId="38" fontId="27" fillId="2" borderId="0" xfId="0" applyNumberFormat="1" applyFont="1" applyFill="1"/>
    <xf numFmtId="6" fontId="27" fillId="2" borderId="0" xfId="0" applyNumberFormat="1" applyFont="1" applyFill="1"/>
    <xf numFmtId="0" fontId="27" fillId="0" borderId="0" xfId="1" applyNumberFormat="1" applyFont="1"/>
    <xf numFmtId="6" fontId="26" fillId="0" borderId="0" xfId="0" applyNumberFormat="1" applyFont="1"/>
    <xf numFmtId="3" fontId="25" fillId="2" borderId="0" xfId="0" applyNumberFormat="1" applyFont="1" applyFill="1"/>
    <xf numFmtId="9" fontId="26" fillId="0" borderId="0" xfId="1" applyFont="1"/>
    <xf numFmtId="0" fontId="25" fillId="0" borderId="0" xfId="0" applyFont="1" applyAlignment="1">
      <alignment horizontal="left" vertical="top"/>
    </xf>
    <xf numFmtId="3" fontId="27" fillId="3" borderId="2" xfId="0" applyNumberFormat="1" applyFont="1" applyFill="1" applyBorder="1"/>
    <xf numFmtId="6" fontId="25" fillId="3" borderId="2" xfId="0" applyNumberFormat="1" applyFont="1" applyFill="1" applyBorder="1"/>
    <xf numFmtId="3" fontId="27" fillId="0" borderId="2" xfId="0" applyNumberFormat="1" applyFont="1" applyBorder="1"/>
    <xf numFmtId="6" fontId="25" fillId="0" borderId="2" xfId="0" applyNumberFormat="1" applyFont="1" applyBorder="1"/>
    <xf numFmtId="3" fontId="27" fillId="2" borderId="2" xfId="0" applyNumberFormat="1" applyFont="1" applyFill="1" applyBorder="1"/>
    <xf numFmtId="0" fontId="26" fillId="3" borderId="0" xfId="0" applyFont="1" applyFill="1"/>
    <xf numFmtId="0" fontId="27" fillId="3" borderId="0" xfId="0" applyFont="1" applyFill="1"/>
    <xf numFmtId="0" fontId="27" fillId="2" borderId="0" xfId="0" applyFont="1" applyFill="1"/>
    <xf numFmtId="0" fontId="25" fillId="2" borderId="0" xfId="0" applyFont="1" applyFill="1"/>
    <xf numFmtId="38" fontId="26" fillId="3" borderId="0" xfId="0" applyNumberFormat="1" applyFont="1" applyFill="1"/>
    <xf numFmtId="38" fontId="26" fillId="0" borderId="0" xfId="0" applyNumberFormat="1" applyFont="1"/>
    <xf numFmtId="40" fontId="26" fillId="0" borderId="0" xfId="0" applyNumberFormat="1" applyFont="1"/>
    <xf numFmtId="0" fontId="25" fillId="0" borderId="0" xfId="0" applyFont="1" applyAlignment="1">
      <alignment horizontal="left"/>
    </xf>
    <xf numFmtId="3" fontId="27" fillId="3" borderId="2" xfId="0" applyNumberFormat="1" applyFont="1" applyFill="1" applyBorder="1" applyAlignment="1">
      <alignment horizontal="right"/>
    </xf>
    <xf numFmtId="6" fontId="25" fillId="3" borderId="2" xfId="0" applyNumberFormat="1" applyFont="1" applyFill="1" applyBorder="1" applyAlignment="1">
      <alignment horizontal="right"/>
    </xf>
    <xf numFmtId="3" fontId="27" fillId="0" borderId="2" xfId="0" applyNumberFormat="1" applyFont="1" applyBorder="1" applyAlignment="1">
      <alignment horizontal="right"/>
    </xf>
    <xf numFmtId="6" fontId="25" fillId="0" borderId="2" xfId="0" applyNumberFormat="1" applyFont="1" applyBorder="1" applyAlignment="1">
      <alignment horizontal="right"/>
    </xf>
    <xf numFmtId="3" fontId="27" fillId="2" borderId="2" xfId="0" applyNumberFormat="1" applyFont="1" applyFill="1" applyBorder="1" applyAlignment="1">
      <alignment horizontal="right"/>
    </xf>
    <xf numFmtId="3" fontId="25" fillId="2" borderId="2" xfId="0" applyNumberFormat="1" applyFont="1" applyFill="1" applyBorder="1" applyAlignment="1">
      <alignment horizontal="right"/>
    </xf>
    <xf numFmtId="0" fontId="25" fillId="0" borderId="0" xfId="0" applyFont="1" applyAlignment="1">
      <alignment horizontal="right"/>
    </xf>
    <xf numFmtId="3" fontId="27" fillId="3" borderId="0" xfId="0" applyNumberFormat="1" applyFont="1" applyFill="1" applyAlignment="1">
      <alignment horizontal="right"/>
    </xf>
    <xf numFmtId="6" fontId="25" fillId="3" borderId="0" xfId="0" applyNumberFormat="1" applyFont="1" applyFill="1" applyAlignment="1">
      <alignment horizontal="right"/>
    </xf>
    <xf numFmtId="3" fontId="27" fillId="0" borderId="0" xfId="0" applyNumberFormat="1" applyFont="1" applyAlignment="1">
      <alignment horizontal="right"/>
    </xf>
    <xf numFmtId="6" fontId="25" fillId="0" borderId="0" xfId="0" applyNumberFormat="1" applyFont="1" applyAlignment="1">
      <alignment horizontal="right"/>
    </xf>
    <xf numFmtId="3" fontId="27" fillId="2" borderId="0" xfId="0" applyNumberFormat="1" applyFont="1" applyFill="1" applyAlignment="1">
      <alignment horizontal="right"/>
    </xf>
    <xf numFmtId="6" fontId="25" fillId="2" borderId="0" xfId="0" applyNumberFormat="1" applyFont="1" applyFill="1" applyAlignment="1">
      <alignment horizontal="right"/>
    </xf>
    <xf numFmtId="0" fontId="25" fillId="0" borderId="0" xfId="0" applyFont="1" applyAlignment="1">
      <alignment vertical="top" wrapText="1"/>
    </xf>
    <xf numFmtId="3" fontId="27" fillId="0" borderId="0" xfId="2" applyNumberFormat="1" applyFont="1"/>
    <xf numFmtId="3" fontId="27" fillId="3" borderId="0" xfId="2" applyNumberFormat="1" applyFont="1" applyFill="1" applyAlignment="1">
      <alignment horizontal="right"/>
    </xf>
    <xf numFmtId="3" fontId="26" fillId="3" borderId="0" xfId="2" applyNumberFormat="1" applyFont="1" applyFill="1" applyAlignment="1">
      <alignment horizontal="right"/>
    </xf>
    <xf numFmtId="3" fontId="27" fillId="0" borderId="0" xfId="2" applyNumberFormat="1" applyFont="1" applyAlignment="1">
      <alignment horizontal="right"/>
    </xf>
    <xf numFmtId="3" fontId="26" fillId="0" borderId="0" xfId="2" applyNumberFormat="1" applyFont="1" applyAlignment="1">
      <alignment horizontal="right"/>
    </xf>
    <xf numFmtId="3" fontId="27" fillId="2" borderId="0" xfId="2" applyNumberFormat="1" applyFont="1" applyFill="1" applyAlignment="1">
      <alignment horizontal="right"/>
    </xf>
    <xf numFmtId="3" fontId="25" fillId="2" borderId="0" xfId="2" applyNumberFormat="1" applyFont="1" applyFill="1" applyAlignment="1">
      <alignment horizontal="right"/>
    </xf>
    <xf numFmtId="3" fontId="26" fillId="0" borderId="0" xfId="2" applyNumberFormat="1" applyFont="1"/>
    <xf numFmtId="3" fontId="27" fillId="3" borderId="1" xfId="2" applyNumberFormat="1" applyFont="1" applyFill="1" applyBorder="1" applyAlignment="1">
      <alignment horizontal="right"/>
    </xf>
    <xf numFmtId="3" fontId="27" fillId="0" borderId="1" xfId="2" applyNumberFormat="1" applyFont="1" applyBorder="1" applyAlignment="1">
      <alignment horizontal="right"/>
    </xf>
    <xf numFmtId="3" fontId="27" fillId="2" borderId="1" xfId="2" applyNumberFormat="1" applyFont="1" applyFill="1" applyBorder="1" applyAlignment="1">
      <alignment horizontal="right"/>
    </xf>
    <xf numFmtId="3" fontId="25" fillId="2" borderId="1" xfId="2" applyNumberFormat="1" applyFont="1" applyFill="1" applyBorder="1" applyAlignment="1">
      <alignment horizontal="right"/>
    </xf>
    <xf numFmtId="1" fontId="27" fillId="3" borderId="0" xfId="0" applyNumberFormat="1" applyFont="1" applyFill="1" applyAlignment="1">
      <alignment horizontal="right"/>
    </xf>
    <xf numFmtId="166" fontId="25" fillId="3" borderId="0" xfId="0" applyNumberFormat="1" applyFont="1" applyFill="1" applyAlignment="1">
      <alignment horizontal="right"/>
    </xf>
    <xf numFmtId="1" fontId="27" fillId="0" borderId="0" xfId="0" applyNumberFormat="1" applyFont="1" applyAlignment="1">
      <alignment horizontal="right"/>
    </xf>
    <xf numFmtId="166" fontId="25" fillId="0" borderId="0" xfId="0" applyNumberFormat="1" applyFont="1" applyAlignment="1">
      <alignment horizontal="right"/>
    </xf>
    <xf numFmtId="1" fontId="27" fillId="2" borderId="0" xfId="0" applyNumberFormat="1" applyFont="1" applyFill="1" applyAlignment="1">
      <alignment horizontal="right"/>
    </xf>
    <xf numFmtId="166" fontId="25" fillId="2" borderId="0" xfId="0" applyNumberFormat="1" applyFont="1" applyFill="1" applyAlignment="1">
      <alignment horizontal="right"/>
    </xf>
    <xf numFmtId="8" fontId="25" fillId="0" borderId="0" xfId="0" applyNumberFormat="1" applyFont="1"/>
    <xf numFmtId="9" fontId="27" fillId="3" borderId="0" xfId="1" applyFont="1" applyFill="1"/>
    <xf numFmtId="9" fontId="27" fillId="0" borderId="0" xfId="1" applyFont="1"/>
    <xf numFmtId="9" fontId="27" fillId="2" borderId="0" xfId="1" applyFont="1" applyFill="1"/>
    <xf numFmtId="40" fontId="28" fillId="2" borderId="0" xfId="0" applyNumberFormat="1" applyFont="1" applyFill="1" applyAlignment="1">
      <alignment horizontal="left" vertical="center" wrapText="1"/>
    </xf>
    <xf numFmtId="3" fontId="27" fillId="2" borderId="0" xfId="0" applyNumberFormat="1" applyFont="1" applyFill="1" applyAlignment="1">
      <alignment vertical="center" wrapText="1"/>
    </xf>
    <xf numFmtId="6" fontId="25" fillId="2" borderId="0" xfId="0" applyNumberFormat="1" applyFont="1" applyFill="1" applyAlignment="1">
      <alignment vertical="center" wrapText="1"/>
    </xf>
    <xf numFmtId="0" fontId="26" fillId="0" borderId="0" xfId="0" applyFont="1" applyAlignment="1">
      <alignment vertical="center" wrapText="1"/>
    </xf>
    <xf numFmtId="3" fontId="25" fillId="0" borderId="0" xfId="0" applyNumberFormat="1" applyFont="1"/>
    <xf numFmtId="0" fontId="29" fillId="2" borderId="0" xfId="0" applyFont="1" applyFill="1" applyAlignment="1">
      <alignment horizontal="center"/>
    </xf>
    <xf numFmtId="0" fontId="30" fillId="0" borderId="0" xfId="0" applyFont="1"/>
    <xf numFmtId="0" fontId="29" fillId="0" borderId="0" xfId="0" applyFont="1"/>
    <xf numFmtId="0" fontId="31" fillId="3" borderId="0" xfId="0" applyFont="1" applyFill="1" applyAlignment="1">
      <alignment horizontal="center"/>
    </xf>
    <xf numFmtId="0" fontId="31" fillId="0" borderId="0" xfId="0" applyFont="1" applyAlignment="1">
      <alignment horizontal="center"/>
    </xf>
    <xf numFmtId="164" fontId="31" fillId="3" borderId="0" xfId="2" applyNumberFormat="1" applyFont="1" applyFill="1" applyAlignment="1">
      <alignment horizontal="center"/>
    </xf>
    <xf numFmtId="0" fontId="31" fillId="0" borderId="0" xfId="0" applyFont="1"/>
    <xf numFmtId="42" fontId="31" fillId="0" borderId="0" xfId="2" applyNumberFormat="1" applyFont="1" applyAlignment="1">
      <alignment horizontal="center"/>
    </xf>
    <xf numFmtId="0" fontId="32" fillId="2" borderId="0" xfId="0" applyFont="1" applyFill="1" applyAlignment="1">
      <alignment horizontal="center"/>
    </xf>
    <xf numFmtId="164" fontId="31" fillId="3" borderId="0" xfId="2" applyNumberFormat="1" applyFont="1" applyFill="1" applyAlignment="1">
      <alignment horizontal="right"/>
    </xf>
    <xf numFmtId="164" fontId="31" fillId="0" borderId="0" xfId="2" applyNumberFormat="1" applyFont="1" applyAlignment="1">
      <alignment horizontal="right" indent="1"/>
    </xf>
    <xf numFmtId="164" fontId="31" fillId="3" borderId="0" xfId="2" applyNumberFormat="1" applyFont="1" applyFill="1" applyAlignment="1">
      <alignment horizontal="right" indent="1"/>
    </xf>
    <xf numFmtId="164" fontId="30" fillId="0" borderId="0" xfId="0" applyNumberFormat="1" applyFont="1" applyAlignment="1">
      <alignment horizontal="right" indent="1"/>
    </xf>
    <xf numFmtId="164" fontId="31" fillId="0" borderId="0" xfId="2" applyNumberFormat="1" applyFont="1" applyAlignment="1">
      <alignment horizontal="right"/>
    </xf>
    <xf numFmtId="164" fontId="30" fillId="2" borderId="0" xfId="0" applyNumberFormat="1" applyFont="1" applyFill="1" applyAlignment="1">
      <alignment horizontal="right"/>
    </xf>
    <xf numFmtId="0" fontId="30" fillId="0" borderId="0" xfId="0" applyFont="1" applyAlignment="1">
      <alignment horizontal="right"/>
    </xf>
    <xf numFmtId="164" fontId="31" fillId="3" borderId="1" xfId="2" applyNumberFormat="1" applyFont="1" applyFill="1" applyBorder="1" applyAlignment="1">
      <alignment horizontal="right" indent="1"/>
    </xf>
    <xf numFmtId="164" fontId="31" fillId="0" borderId="1" xfId="2" applyNumberFormat="1" applyFont="1" applyBorder="1" applyAlignment="1">
      <alignment horizontal="right" indent="1"/>
    </xf>
    <xf numFmtId="164" fontId="30" fillId="0" borderId="1" xfId="0" applyNumberFormat="1" applyFont="1" applyBorder="1" applyAlignment="1">
      <alignment horizontal="right" indent="1"/>
    </xf>
    <xf numFmtId="164" fontId="31" fillId="3" borderId="1" xfId="2" applyNumberFormat="1" applyFont="1" applyFill="1" applyBorder="1" applyAlignment="1">
      <alignment horizontal="right"/>
    </xf>
    <xf numFmtId="164" fontId="31" fillId="0" borderId="1" xfId="2" applyNumberFormat="1" applyFont="1" applyBorder="1" applyAlignment="1">
      <alignment horizontal="right"/>
    </xf>
    <xf numFmtId="164" fontId="30" fillId="2" borderId="1" xfId="0" applyNumberFormat="1" applyFont="1" applyFill="1" applyBorder="1" applyAlignment="1">
      <alignment horizontal="right"/>
    </xf>
    <xf numFmtId="3" fontId="31" fillId="3" borderId="0" xfId="0" applyNumberFormat="1" applyFont="1" applyFill="1"/>
    <xf numFmtId="6" fontId="29" fillId="3" borderId="0" xfId="0" applyNumberFormat="1" applyFont="1" applyFill="1"/>
    <xf numFmtId="6" fontId="29" fillId="0" borderId="0" xfId="0" applyNumberFormat="1" applyFont="1"/>
    <xf numFmtId="6" fontId="29" fillId="2" borderId="0" xfId="0" applyNumberFormat="1" applyFont="1" applyFill="1"/>
    <xf numFmtId="42" fontId="29" fillId="3" borderId="0" xfId="2" applyNumberFormat="1" applyFont="1" applyFill="1" applyAlignment="1">
      <alignment horizontal="right"/>
    </xf>
    <xf numFmtId="42" fontId="29" fillId="0" borderId="0" xfId="2" applyNumberFormat="1" applyFont="1" applyAlignment="1">
      <alignment horizontal="right"/>
    </xf>
    <xf numFmtId="42" fontId="29" fillId="2" borderId="0" xfId="0" applyNumberFormat="1" applyFont="1" applyFill="1" applyAlignment="1">
      <alignment horizontal="right"/>
    </xf>
    <xf numFmtId="0" fontId="31" fillId="0" borderId="0" xfId="0" applyFont="1" applyAlignment="1">
      <alignment horizontal="left"/>
    </xf>
    <xf numFmtId="42" fontId="31" fillId="3" borderId="0" xfId="0" applyNumberFormat="1" applyFont="1" applyFill="1" applyAlignment="1">
      <alignment horizontal="right"/>
    </xf>
    <xf numFmtId="42" fontId="31" fillId="0" borderId="0" xfId="0" applyNumberFormat="1" applyFont="1" applyAlignment="1">
      <alignment horizontal="right"/>
    </xf>
    <xf numFmtId="42" fontId="31" fillId="3" borderId="0" xfId="2" applyNumberFormat="1" applyFont="1" applyFill="1" applyAlignment="1">
      <alignment horizontal="right"/>
    </xf>
    <xf numFmtId="0" fontId="31" fillId="0" borderId="0" xfId="0" applyFont="1" applyAlignment="1">
      <alignment horizontal="right"/>
    </xf>
    <xf numFmtId="0" fontId="29" fillId="0" borderId="0" xfId="0" applyFont="1" applyAlignment="1">
      <alignment horizontal="left"/>
    </xf>
    <xf numFmtId="42" fontId="29" fillId="3" borderId="0" xfId="0" applyNumberFormat="1" applyFont="1" applyFill="1" applyAlignment="1">
      <alignment horizontal="right"/>
    </xf>
    <xf numFmtId="42" fontId="29" fillId="0" borderId="0" xfId="0" applyNumberFormat="1" applyFont="1" applyAlignment="1">
      <alignment horizontal="right"/>
    </xf>
    <xf numFmtId="0" fontId="30" fillId="0" borderId="0" xfId="0" applyFont="1" applyAlignment="1">
      <alignment horizontal="left"/>
    </xf>
    <xf numFmtId="3" fontId="31" fillId="3" borderId="0" xfId="3" applyNumberFormat="1" applyFont="1" applyFill="1" applyAlignment="1">
      <alignment horizontal="right"/>
    </xf>
    <xf numFmtId="3" fontId="31" fillId="0" borderId="0" xfId="3" applyNumberFormat="1" applyFont="1" applyAlignment="1">
      <alignment horizontal="right"/>
    </xf>
    <xf numFmtId="165" fontId="31" fillId="0" borderId="0" xfId="3" applyNumberFormat="1" applyFont="1" applyAlignment="1">
      <alignment horizontal="right"/>
    </xf>
    <xf numFmtId="165" fontId="31" fillId="3" borderId="0" xfId="3" applyNumberFormat="1" applyFont="1" applyFill="1" applyAlignment="1">
      <alignment horizontal="right"/>
    </xf>
    <xf numFmtId="42" fontId="31" fillId="0" borderId="0" xfId="3" applyNumberFormat="1" applyFont="1" applyAlignment="1">
      <alignment horizontal="right"/>
    </xf>
    <xf numFmtId="0" fontId="31" fillId="0" borderId="0" xfId="3" applyNumberFormat="1" applyFont="1" applyAlignment="1">
      <alignment horizontal="right"/>
    </xf>
    <xf numFmtId="43" fontId="31" fillId="0" borderId="0" xfId="1" applyNumberFormat="1" applyFont="1" applyAlignment="1">
      <alignment horizontal="right"/>
    </xf>
    <xf numFmtId="0" fontId="31" fillId="0" borderId="0" xfId="3" applyNumberFormat="1" applyFont="1" applyAlignment="1">
      <alignment horizontal="left"/>
    </xf>
    <xf numFmtId="3" fontId="33" fillId="0" borderId="0" xfId="3" applyNumberFormat="1" applyFont="1" applyAlignment="1">
      <alignment horizontal="right"/>
    </xf>
    <xf numFmtId="0" fontId="31" fillId="0" borderId="0" xfId="1" applyNumberFormat="1" applyFont="1" applyAlignment="1">
      <alignment horizontal="right"/>
    </xf>
    <xf numFmtId="164" fontId="30" fillId="0" borderId="0" xfId="0" applyNumberFormat="1" applyFont="1" applyAlignment="1">
      <alignment horizontal="right"/>
    </xf>
    <xf numFmtId="165" fontId="29" fillId="3" borderId="0" xfId="3" applyNumberFormat="1" applyFont="1" applyFill="1" applyAlignment="1">
      <alignment horizontal="right"/>
    </xf>
    <xf numFmtId="165" fontId="29" fillId="0" borderId="0" xfId="3" applyNumberFormat="1" applyFont="1" applyAlignment="1">
      <alignment horizontal="right"/>
    </xf>
    <xf numFmtId="164" fontId="29" fillId="0" borderId="0" xfId="2" applyNumberFormat="1" applyFont="1" applyAlignment="1">
      <alignment horizontal="right"/>
    </xf>
    <xf numFmtId="0" fontId="30" fillId="3" borderId="0" xfId="0" applyFont="1" applyFill="1"/>
    <xf numFmtId="3" fontId="30" fillId="3" borderId="0" xfId="0" applyNumberFormat="1" applyFont="1" applyFill="1"/>
    <xf numFmtId="3" fontId="30" fillId="0" borderId="0" xfId="0" applyNumberFormat="1" applyFont="1"/>
    <xf numFmtId="38" fontId="30" fillId="3" borderId="0" xfId="0" applyNumberFormat="1" applyFont="1" applyFill="1"/>
    <xf numFmtId="38" fontId="30" fillId="0" borderId="0" xfId="0" applyNumberFormat="1" applyFont="1"/>
    <xf numFmtId="38" fontId="31" fillId="3" borderId="0" xfId="0" applyNumberFormat="1" applyFont="1" applyFill="1"/>
    <xf numFmtId="38" fontId="30" fillId="0" borderId="0" xfId="2" applyNumberFormat="1" applyFont="1"/>
    <xf numFmtId="38" fontId="30" fillId="3" borderId="0" xfId="2" applyNumberFormat="1" applyFont="1" applyFill="1"/>
    <xf numFmtId="40" fontId="30" fillId="0" borderId="0" xfId="0" applyNumberFormat="1" applyFont="1"/>
    <xf numFmtId="6" fontId="29" fillId="3" borderId="2" xfId="0" applyNumberFormat="1" applyFont="1" applyFill="1" applyBorder="1" applyAlignment="1">
      <alignment horizontal="right"/>
    </xf>
    <xf numFmtId="6" fontId="29" fillId="0" borderId="2" xfId="0" applyNumberFormat="1" applyFont="1" applyBorder="1" applyAlignment="1">
      <alignment horizontal="right"/>
    </xf>
    <xf numFmtId="0" fontId="29" fillId="0" borderId="0" xfId="0" applyFont="1" applyAlignment="1">
      <alignment horizontal="right"/>
    </xf>
    <xf numFmtId="6" fontId="29" fillId="3" borderId="0" xfId="0" applyNumberFormat="1" applyFont="1" applyFill="1" applyAlignment="1">
      <alignment horizontal="right"/>
    </xf>
    <xf numFmtId="6" fontId="29" fillId="0" borderId="0" xfId="0" applyNumberFormat="1" applyFont="1" applyAlignment="1">
      <alignment horizontal="right"/>
    </xf>
    <xf numFmtId="0" fontId="29" fillId="0" borderId="0" xfId="0" applyFont="1" applyAlignment="1">
      <alignment vertical="top" wrapText="1"/>
    </xf>
    <xf numFmtId="0" fontId="30" fillId="3" borderId="0" xfId="0" applyFont="1" applyFill="1" applyAlignment="1">
      <alignment horizontal="right"/>
    </xf>
    <xf numFmtId="42" fontId="31" fillId="0" borderId="0" xfId="2" applyNumberFormat="1" applyFont="1" applyAlignment="1">
      <alignment horizontal="right"/>
    </xf>
    <xf numFmtId="166" fontId="29" fillId="3" borderId="0" xfId="2" applyNumberFormat="1" applyFont="1" applyFill="1" applyAlignment="1">
      <alignment horizontal="right"/>
    </xf>
    <xf numFmtId="38" fontId="31" fillId="3" borderId="0" xfId="2" applyNumberFormat="1" applyFont="1" applyFill="1" applyAlignment="1">
      <alignment horizontal="right"/>
    </xf>
    <xf numFmtId="38" fontId="31" fillId="0" borderId="0" xfId="2" applyNumberFormat="1" applyFont="1" applyAlignment="1">
      <alignment horizontal="right"/>
    </xf>
    <xf numFmtId="38" fontId="31" fillId="3" borderId="1" xfId="2" applyNumberFormat="1" applyFont="1" applyFill="1" applyBorder="1" applyAlignment="1">
      <alignment horizontal="right"/>
    </xf>
    <xf numFmtId="38" fontId="31" fillId="0" borderId="1" xfId="2" applyNumberFormat="1" applyFont="1" applyBorder="1" applyAlignment="1">
      <alignment horizontal="right"/>
    </xf>
    <xf numFmtId="166" fontId="29" fillId="3" borderId="0" xfId="0" applyNumberFormat="1" applyFont="1" applyFill="1" applyAlignment="1">
      <alignment horizontal="right"/>
    </xf>
    <xf numFmtId="166" fontId="29" fillId="0" borderId="0" xfId="0" applyNumberFormat="1" applyFont="1" applyAlignment="1">
      <alignment horizontal="right"/>
    </xf>
    <xf numFmtId="166" fontId="29" fillId="2" borderId="0" xfId="0" applyNumberFormat="1" applyFont="1" applyFill="1" applyAlignment="1">
      <alignment horizontal="right"/>
    </xf>
    <xf numFmtId="0" fontId="29" fillId="0" borderId="0" xfId="1" applyNumberFormat="1" applyFont="1"/>
    <xf numFmtId="8" fontId="29" fillId="0" borderId="0" xfId="0" applyNumberFormat="1" applyFont="1"/>
    <xf numFmtId="38" fontId="31" fillId="0" borderId="0" xfId="0" applyNumberFormat="1" applyFont="1"/>
    <xf numFmtId="9" fontId="31" fillId="3" borderId="0" xfId="1" applyFont="1" applyFill="1"/>
    <xf numFmtId="9" fontId="31" fillId="0" borderId="0" xfId="1" applyFont="1"/>
    <xf numFmtId="40" fontId="34" fillId="2" borderId="0" xfId="0" applyNumberFormat="1" applyFont="1" applyFill="1" applyAlignment="1">
      <alignment horizontal="left" vertical="center" wrapText="1"/>
    </xf>
    <xf numFmtId="6" fontId="29" fillId="2" borderId="0" xfId="0" applyNumberFormat="1" applyFont="1" applyFill="1" applyAlignment="1">
      <alignment vertical="center" wrapText="1"/>
    </xf>
    <xf numFmtId="0" fontId="29" fillId="0" borderId="0" xfId="0" applyFont="1" applyAlignment="1">
      <alignment horizontal="right" vertical="center"/>
    </xf>
    <xf numFmtId="40" fontId="29" fillId="0" borderId="0" xfId="0" applyNumberFormat="1" applyFont="1" applyAlignment="1">
      <alignment horizontal="right" vertical="center"/>
    </xf>
    <xf numFmtId="0" fontId="12" fillId="0" borderId="0" xfId="0" applyFont="1" applyAlignment="1">
      <alignment horizontal="left" vertical="center"/>
    </xf>
    <xf numFmtId="8" fontId="26" fillId="0" borderId="0" xfId="1" applyNumberFormat="1" applyFont="1"/>
    <xf numFmtId="9" fontId="25" fillId="0" borderId="0" xfId="1" applyFont="1" applyAlignment="1">
      <alignment horizontal="right"/>
    </xf>
    <xf numFmtId="9" fontId="25" fillId="0" borderId="0" xfId="1" applyFont="1"/>
    <xf numFmtId="9" fontId="26" fillId="0" borderId="0" xfId="1" applyFont="1" applyAlignment="1">
      <alignment vertical="center" wrapText="1"/>
    </xf>
    <xf numFmtId="9" fontId="31" fillId="0" borderId="0" xfId="1" applyFont="1" applyAlignment="1">
      <alignment horizontal="right"/>
    </xf>
    <xf numFmtId="9" fontId="15" fillId="0" borderId="0" xfId="1" applyFont="1"/>
    <xf numFmtId="44" fontId="27" fillId="0" borderId="0" xfId="3" applyFont="1"/>
    <xf numFmtId="3" fontId="25" fillId="3" borderId="0" xfId="0" applyNumberFormat="1" applyFont="1" applyFill="1"/>
    <xf numFmtId="6" fontId="4" fillId="0" borderId="0" xfId="0" applyNumberFormat="1" applyFont="1" applyFill="1"/>
    <xf numFmtId="3" fontId="1" fillId="0" borderId="0" xfId="0" applyNumberFormat="1" applyFont="1" applyFill="1"/>
    <xf numFmtId="6" fontId="4" fillId="0" borderId="2" xfId="0" applyNumberFormat="1" applyFont="1" applyFill="1" applyBorder="1"/>
    <xf numFmtId="3" fontId="0" fillId="0" borderId="0" xfId="0" applyNumberFormat="1" applyFill="1"/>
    <xf numFmtId="38" fontId="0" fillId="0" borderId="0" xfId="0" applyNumberFormat="1" applyFill="1"/>
    <xf numFmtId="3" fontId="19" fillId="0" borderId="0" xfId="0" applyNumberFormat="1" applyFont="1" applyFill="1"/>
    <xf numFmtId="3" fontId="18" fillId="0" borderId="0" xfId="0" applyNumberFormat="1" applyFont="1" applyFill="1"/>
    <xf numFmtId="3" fontId="19" fillId="0" borderId="1" xfId="0" applyNumberFormat="1" applyFont="1" applyFill="1" applyBorder="1"/>
    <xf numFmtId="3" fontId="18" fillId="0" borderId="1" xfId="0" applyNumberFormat="1" applyFont="1" applyFill="1" applyBorder="1"/>
    <xf numFmtId="3" fontId="27" fillId="0" borderId="0" xfId="0" applyNumberFormat="1" applyFont="1" applyFill="1"/>
    <xf numFmtId="3" fontId="26" fillId="0" borderId="0" xfId="0" applyNumberFormat="1" applyFont="1" applyFill="1"/>
    <xf numFmtId="3" fontId="17" fillId="0" borderId="0" xfId="0" applyNumberFormat="1" applyFont="1" applyFill="1"/>
    <xf numFmtId="3" fontId="17" fillId="0" borderId="2" xfId="0" applyNumberFormat="1" applyFont="1" applyBorder="1"/>
    <xf numFmtId="3" fontId="17" fillId="0" borderId="2" xfId="0" applyNumberFormat="1" applyFont="1" applyBorder="1" applyAlignment="1">
      <alignment horizontal="right"/>
    </xf>
    <xf numFmtId="3" fontId="17" fillId="0" borderId="0" xfId="0" applyNumberFormat="1" applyFont="1" applyAlignment="1">
      <alignment horizontal="right"/>
    </xf>
    <xf numFmtId="3" fontId="19" fillId="0" borderId="0" xfId="1" applyNumberFormat="1" applyFont="1"/>
    <xf numFmtId="3" fontId="17" fillId="2" borderId="0" xfId="0" applyNumberFormat="1" applyFont="1" applyFill="1" applyAlignment="1">
      <alignment vertical="center" wrapText="1"/>
    </xf>
    <xf numFmtId="166" fontId="15" fillId="3" borderId="0" xfId="0" applyNumberFormat="1" applyFont="1" applyFill="1"/>
    <xf numFmtId="166" fontId="15" fillId="0" borderId="0" xfId="0" applyNumberFormat="1" applyFont="1"/>
    <xf numFmtId="166" fontId="4" fillId="2" borderId="0" xfId="0" applyNumberFormat="1" applyFont="1" applyFill="1"/>
    <xf numFmtId="44" fontId="4" fillId="2" borderId="0" xfId="0" applyNumberFormat="1" applyFont="1" applyFill="1"/>
    <xf numFmtId="0" fontId="4" fillId="2" borderId="0" xfId="0" applyFont="1" applyFill="1"/>
    <xf numFmtId="37" fontId="4" fillId="2" borderId="0" xfId="2" applyNumberFormat="1" applyFont="1" applyFill="1"/>
    <xf numFmtId="37" fontId="4" fillId="2" borderId="1" xfId="2" applyNumberFormat="1" applyFont="1" applyFill="1" applyBorder="1"/>
    <xf numFmtId="166" fontId="4" fillId="2" borderId="0" xfId="2" applyNumberFormat="1" applyFont="1" applyFill="1"/>
    <xf numFmtId="38" fontId="4" fillId="2" borderId="0" xfId="0" applyNumberFormat="1" applyFont="1" applyFill="1"/>
    <xf numFmtId="166" fontId="25" fillId="2" borderId="0" xfId="0" applyNumberFormat="1" applyFont="1" applyFill="1"/>
    <xf numFmtId="166" fontId="31" fillId="2" borderId="0" xfId="0" applyNumberFormat="1" applyFont="1" applyFill="1" applyAlignment="1">
      <alignment horizontal="right"/>
    </xf>
    <xf numFmtId="166" fontId="30" fillId="2" borderId="0" xfId="0" applyNumberFormat="1" applyFont="1" applyFill="1" applyAlignment="1">
      <alignment horizontal="right"/>
    </xf>
    <xf numFmtId="166" fontId="31" fillId="2" borderId="0" xfId="2" applyNumberFormat="1" applyFont="1" applyFill="1" applyAlignment="1">
      <alignment horizontal="right"/>
    </xf>
    <xf numFmtId="166" fontId="29" fillId="2" borderId="2" xfId="0" applyNumberFormat="1" applyFont="1" applyFill="1" applyBorder="1" applyAlignment="1">
      <alignment horizontal="right"/>
    </xf>
    <xf numFmtId="166" fontId="29" fillId="2" borderId="0" xfId="3" applyNumberFormat="1" applyFont="1" applyFill="1" applyAlignment="1">
      <alignment horizontal="right"/>
    </xf>
    <xf numFmtId="166" fontId="29" fillId="2" borderId="0" xfId="0" applyNumberFormat="1" applyFont="1" applyFill="1"/>
    <xf numFmtId="166" fontId="29" fillId="2" borderId="2" xfId="3" applyNumberFormat="1" applyFont="1" applyFill="1" applyBorder="1" applyAlignment="1">
      <alignment horizontal="right"/>
    </xf>
    <xf numFmtId="166" fontId="31" fillId="2" borderId="1" xfId="2" applyNumberFormat="1" applyFont="1" applyFill="1" applyBorder="1" applyAlignment="1">
      <alignment horizontal="right"/>
    </xf>
    <xf numFmtId="166" fontId="31" fillId="2" borderId="0" xfId="0" applyNumberFormat="1" applyFont="1" applyFill="1"/>
    <xf numFmtId="166" fontId="31" fillId="2" borderId="0" xfId="1" applyNumberFormat="1" applyFont="1" applyFill="1"/>
    <xf numFmtId="166" fontId="29" fillId="2" borderId="0" xfId="0" applyNumberFormat="1" applyFont="1" applyFill="1" applyAlignment="1">
      <alignment vertical="center" wrapText="1"/>
    </xf>
    <xf numFmtId="166" fontId="29" fillId="0" borderId="0" xfId="0" applyNumberFormat="1" applyFont="1" applyAlignment="1">
      <alignment horizontal="left" vertical="top"/>
    </xf>
    <xf numFmtId="166" fontId="29" fillId="3" borderId="2" xfId="3" applyNumberFormat="1" applyFont="1" applyFill="1" applyBorder="1" applyAlignment="1">
      <alignment horizontal="right"/>
    </xf>
    <xf numFmtId="166" fontId="29" fillId="0" borderId="2" xfId="3" applyNumberFormat="1" applyFont="1" applyBorder="1" applyAlignment="1">
      <alignment horizontal="right"/>
    </xf>
    <xf numFmtId="166" fontId="31" fillId="0" borderId="0" xfId="0" applyNumberFormat="1" applyFont="1" applyAlignment="1">
      <alignment horizontal="right"/>
    </xf>
    <xf numFmtId="166" fontId="30" fillId="0" borderId="0" xfId="0" applyNumberFormat="1" applyFont="1" applyAlignment="1">
      <alignment horizontal="right"/>
    </xf>
    <xf numFmtId="166" fontId="30" fillId="0" borderId="0" xfId="1" applyNumberFormat="1" applyFont="1" applyAlignment="1">
      <alignment horizontal="right"/>
    </xf>
    <xf numFmtId="166" fontId="29" fillId="0" borderId="0" xfId="0" applyNumberFormat="1" applyFont="1"/>
    <xf numFmtId="166" fontId="30" fillId="0" borderId="0" xfId="0" applyNumberFormat="1" applyFont="1"/>
    <xf numFmtId="164" fontId="31" fillId="0" borderId="0" xfId="2" applyNumberFormat="1" applyFont="1" applyAlignment="1">
      <alignment horizontal="center"/>
    </xf>
    <xf numFmtId="164" fontId="31" fillId="0" borderId="0" xfId="2" applyNumberFormat="1" applyFont="1"/>
    <xf numFmtId="164" fontId="31" fillId="0" borderId="2" xfId="2" applyNumberFormat="1" applyFont="1" applyBorder="1" applyAlignment="1">
      <alignment horizontal="right"/>
    </xf>
    <xf numFmtId="164" fontId="31" fillId="2" borderId="0" xfId="2" applyNumberFormat="1" applyFont="1" applyFill="1" applyAlignment="1">
      <alignment vertical="center" wrapText="1"/>
    </xf>
    <xf numFmtId="164" fontId="31" fillId="3" borderId="0" xfId="2" applyNumberFormat="1" applyFont="1" applyFill="1"/>
    <xf numFmtId="164" fontId="31" fillId="3" borderId="2" xfId="2" applyNumberFormat="1" applyFont="1" applyFill="1" applyBorder="1" applyAlignment="1">
      <alignment horizontal="right"/>
    </xf>
    <xf numFmtId="164" fontId="1" fillId="0" borderId="0" xfId="2" applyNumberFormat="1" applyFont="1"/>
    <xf numFmtId="164" fontId="29" fillId="2" borderId="0" xfId="2" applyNumberFormat="1" applyFont="1" applyFill="1" applyAlignment="1">
      <alignment horizontal="center"/>
    </xf>
    <xf numFmtId="164" fontId="31" fillId="2" borderId="0" xfId="2" applyNumberFormat="1" applyFont="1" applyFill="1" applyAlignment="1">
      <alignment horizontal="center"/>
    </xf>
    <xf numFmtId="164" fontId="31" fillId="2" borderId="0" xfId="2" applyNumberFormat="1" applyFont="1" applyFill="1" applyAlignment="1">
      <alignment horizontal="right"/>
    </xf>
    <xf numFmtId="164" fontId="31" fillId="2" borderId="0" xfId="2" applyNumberFormat="1" applyFont="1" applyFill="1"/>
    <xf numFmtId="164" fontId="31" fillId="2" borderId="2" xfId="2" applyNumberFormat="1" applyFont="1" applyFill="1" applyBorder="1" applyAlignment="1">
      <alignment horizontal="right"/>
    </xf>
    <xf numFmtId="164" fontId="31" fillId="2" borderId="1" xfId="2" applyNumberFormat="1" applyFont="1" applyFill="1" applyBorder="1"/>
    <xf numFmtId="0" fontId="1" fillId="0" borderId="0" xfId="0" applyFont="1" applyAlignment="1">
      <alignment horizontal="right"/>
    </xf>
    <xf numFmtId="40" fontId="5" fillId="0" borderId="0" xfId="0" applyNumberFormat="1" applyFont="1"/>
    <xf numFmtId="3" fontId="5" fillId="0" borderId="0" xfId="0" applyNumberFormat="1" applyFont="1" applyAlignment="1">
      <alignment horizontal="right"/>
    </xf>
    <xf numFmtId="38" fontId="1" fillId="0" borderId="0" xfId="0" applyNumberFormat="1" applyFont="1" applyFill="1"/>
    <xf numFmtId="164" fontId="31" fillId="0" borderId="2" xfId="2" applyNumberFormat="1" applyFont="1" applyFill="1" applyBorder="1" applyAlignment="1">
      <alignment horizontal="right"/>
    </xf>
    <xf numFmtId="44" fontId="26" fillId="0" borderId="0" xfId="3" applyFont="1"/>
    <xf numFmtId="3" fontId="25" fillId="3" borderId="2" xfId="0" applyNumberFormat="1" applyFont="1" applyFill="1" applyBorder="1"/>
    <xf numFmtId="3" fontId="26" fillId="3" borderId="0" xfId="2" applyNumberFormat="1" applyFont="1" applyFill="1"/>
    <xf numFmtId="3" fontId="25" fillId="3" borderId="2" xfId="0" applyNumberFormat="1" applyFont="1" applyFill="1" applyBorder="1" applyAlignment="1">
      <alignment horizontal="right"/>
    </xf>
    <xf numFmtId="3" fontId="25" fillId="3" borderId="0" xfId="0" applyNumberFormat="1" applyFont="1" applyFill="1" applyAlignment="1">
      <alignment horizontal="right"/>
    </xf>
    <xf numFmtId="3" fontId="27" fillId="3" borderId="0" xfId="1" applyNumberFormat="1" applyFont="1" applyFill="1"/>
    <xf numFmtId="42" fontId="31" fillId="0" borderId="0" xfId="0" applyNumberFormat="1" applyFont="1" applyFill="1" applyAlignment="1">
      <alignment horizontal="right"/>
    </xf>
    <xf numFmtId="6" fontId="14" fillId="0" borderId="0" xfId="0" applyNumberFormat="1" applyFont="1"/>
    <xf numFmtId="3" fontId="25" fillId="0" borderId="2" xfId="0" applyNumberFormat="1" applyFont="1" applyBorder="1"/>
    <xf numFmtId="3" fontId="25" fillId="0" borderId="2" xfId="0" applyNumberFormat="1" applyFont="1" applyBorder="1" applyAlignment="1">
      <alignment horizontal="right"/>
    </xf>
    <xf numFmtId="3" fontId="25" fillId="0" borderId="0" xfId="0" applyNumberFormat="1" applyFont="1" applyAlignment="1">
      <alignment horizontal="right"/>
    </xf>
    <xf numFmtId="3" fontId="27" fillId="0" borderId="0" xfId="1" applyNumberFormat="1" applyFont="1"/>
    <xf numFmtId="3" fontId="1" fillId="0" borderId="1" xfId="0" applyNumberFormat="1" applyFont="1" applyFill="1" applyBorder="1"/>
    <xf numFmtId="3" fontId="0" fillId="0" borderId="1" xfId="0" applyNumberFormat="1" applyFill="1" applyBorder="1"/>
    <xf numFmtId="164" fontId="31" fillId="0" borderId="0" xfId="2" applyNumberFormat="1" applyFont="1" applyFill="1" applyAlignment="1">
      <alignment horizontal="right"/>
    </xf>
    <xf numFmtId="3" fontId="4" fillId="0" borderId="2" xfId="0" applyNumberFormat="1" applyFont="1" applyFill="1" applyBorder="1"/>
    <xf numFmtId="3" fontId="1" fillId="3" borderId="0" xfId="0" applyNumberFormat="1" applyFont="1" applyFill="1" applyBorder="1"/>
    <xf numFmtId="3" fontId="22" fillId="0" borderId="0" xfId="0" applyNumberFormat="1" applyFont="1" applyFill="1"/>
    <xf numFmtId="6" fontId="26" fillId="3" borderId="0" xfId="0" applyNumberFormat="1" applyFont="1" applyFill="1"/>
    <xf numFmtId="164" fontId="29" fillId="0" borderId="0" xfId="0" applyNumberFormat="1" applyFont="1"/>
    <xf numFmtId="3" fontId="25" fillId="2" borderId="0" xfId="0" applyNumberFormat="1" applyFont="1" applyFill="1" applyAlignment="1">
      <alignment vertical="center" wrapText="1"/>
    </xf>
    <xf numFmtId="3" fontId="25" fillId="0" borderId="0" xfId="0" applyNumberFormat="1" applyFont="1" applyFill="1"/>
    <xf numFmtId="3" fontId="13" fillId="3" borderId="0" xfId="0" applyNumberFormat="1" applyFont="1" applyFill="1" applyAlignment="1">
      <alignment horizontal="center"/>
    </xf>
    <xf numFmtId="3" fontId="13" fillId="0" borderId="0" xfId="0" applyNumberFormat="1" applyFont="1" applyAlignment="1">
      <alignment horizontal="center"/>
    </xf>
    <xf numFmtId="3" fontId="13" fillId="2" borderId="0" xfId="0" applyNumberFormat="1" applyFont="1" applyFill="1" applyAlignment="1">
      <alignment horizontal="center"/>
    </xf>
    <xf numFmtId="0" fontId="29" fillId="3" borderId="0" xfId="0" applyFont="1" applyFill="1" applyAlignment="1">
      <alignment horizontal="center"/>
    </xf>
    <xf numFmtId="164" fontId="29" fillId="0" borderId="0" xfId="2" applyNumberFormat="1" applyFont="1" applyAlignment="1">
      <alignment horizontal="center"/>
    </xf>
    <xf numFmtId="0" fontId="29" fillId="0" borderId="0" xfId="0" applyFont="1" applyAlignment="1">
      <alignment horizontal="center"/>
    </xf>
    <xf numFmtId="164" fontId="29" fillId="3" borderId="0" xfId="2" applyNumberFormat="1" applyFont="1" applyFill="1" applyAlignment="1">
      <alignment horizontal="center"/>
    </xf>
    <xf numFmtId="42" fontId="29" fillId="0" borderId="0" xfId="0" applyNumberFormat="1" applyFont="1" applyAlignment="1">
      <alignment horizontal="center"/>
    </xf>
    <xf numFmtId="3" fontId="25" fillId="3" borderId="0" xfId="0" applyNumberFormat="1" applyFont="1" applyFill="1" applyAlignment="1">
      <alignment horizontal="center"/>
    </xf>
    <xf numFmtId="3" fontId="25" fillId="0" borderId="0" xfId="0" applyNumberFormat="1" applyFont="1" applyAlignment="1">
      <alignment horizontal="center"/>
    </xf>
    <xf numFmtId="3" fontId="25" fillId="2" borderId="0" xfId="0" applyNumberFormat="1" applyFont="1" applyFill="1" applyAlignment="1">
      <alignment horizontal="center"/>
    </xf>
    <xf numFmtId="3" fontId="4" fillId="3" borderId="0" xfId="0" applyNumberFormat="1" applyFont="1" applyFill="1" applyAlignment="1">
      <alignment horizontal="center"/>
    </xf>
    <xf numFmtId="3" fontId="4" fillId="0" borderId="0" xfId="0" applyNumberFormat="1" applyFont="1" applyAlignment="1">
      <alignment horizontal="center"/>
    </xf>
    <xf numFmtId="3" fontId="4" fillId="2" borderId="0" xfId="0" applyNumberFormat="1" applyFont="1" applyFill="1" applyAlignment="1">
      <alignment horizontal="center"/>
    </xf>
    <xf numFmtId="3" fontId="21" fillId="3" borderId="0" xfId="0" applyNumberFormat="1" applyFont="1" applyFill="1" applyAlignment="1">
      <alignment horizontal="center"/>
    </xf>
    <xf numFmtId="3" fontId="21" fillId="0" borderId="0" xfId="0" applyNumberFormat="1" applyFont="1" applyAlignment="1">
      <alignment horizontal="center"/>
    </xf>
    <xf numFmtId="3" fontId="21" fillId="2" borderId="0" xfId="0" applyNumberFormat="1" applyFont="1" applyFill="1" applyAlignment="1">
      <alignment horizontal="center"/>
    </xf>
    <xf numFmtId="3" fontId="17" fillId="3" borderId="0" xfId="0" applyNumberFormat="1" applyFont="1" applyFill="1" applyAlignment="1">
      <alignment horizontal="center"/>
    </xf>
    <xf numFmtId="3" fontId="17" fillId="0" borderId="0" xfId="0" applyNumberFormat="1" applyFont="1" applyAlignment="1">
      <alignment horizontal="center"/>
    </xf>
    <xf numFmtId="3" fontId="17" fillId="2" borderId="0" xfId="0" applyNumberFormat="1" applyFont="1" applyFill="1" applyAlignment="1">
      <alignment horizontal="center"/>
    </xf>
  </cellXfs>
  <cellStyles count="4">
    <cellStyle name="Comma" xfId="2" builtinId="3"/>
    <cellStyle name="Currency" xfId="3" builtinId="4"/>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F31"/>
  <sheetViews>
    <sheetView showGridLines="0" workbookViewId="0">
      <selection activeCell="B1" sqref="B1"/>
    </sheetView>
  </sheetViews>
  <sheetFormatPr defaultColWidth="9.1796875" defaultRowHeight="12.5" x14ac:dyDescent="0.25"/>
  <cols>
    <col min="1" max="1" width="3.453125" style="84" customWidth="1"/>
    <col min="2" max="2" width="100.81640625" style="85" customWidth="1"/>
    <col min="3" max="5" width="11" style="84" customWidth="1"/>
    <col min="6" max="6" width="11" style="85" customWidth="1"/>
    <col min="7" max="7" width="11" style="84" customWidth="1"/>
    <col min="8" max="16384" width="9.1796875" style="84"/>
  </cols>
  <sheetData>
    <row r="1" spans="1:6" s="88" customFormat="1" ht="15.5" x14ac:dyDescent="0.25">
      <c r="B1" s="91" t="s">
        <v>29</v>
      </c>
      <c r="F1" s="89"/>
    </row>
    <row r="2" spans="1:6" ht="13" x14ac:dyDescent="0.25">
      <c r="A2" s="20" t="s">
        <v>58</v>
      </c>
    </row>
    <row r="3" spans="1:6" ht="75" x14ac:dyDescent="0.25">
      <c r="B3" s="85" t="s">
        <v>80</v>
      </c>
    </row>
    <row r="4" spans="1:6" ht="13" x14ac:dyDescent="0.25">
      <c r="A4" s="20" t="s">
        <v>31</v>
      </c>
    </row>
    <row r="5" spans="1:6" ht="54.75" customHeight="1" x14ac:dyDescent="0.25">
      <c r="B5" s="85" t="s">
        <v>71</v>
      </c>
      <c r="F5" s="86"/>
    </row>
    <row r="6" spans="1:6" ht="15.5" x14ac:dyDescent="0.25">
      <c r="B6" s="91" t="s">
        <v>30</v>
      </c>
      <c r="F6" s="20"/>
    </row>
    <row r="7" spans="1:6" s="88" customFormat="1" ht="15.5" x14ac:dyDescent="0.25">
      <c r="A7" s="20" t="s">
        <v>48</v>
      </c>
      <c r="B7" s="85"/>
      <c r="F7" s="90"/>
    </row>
    <row r="8" spans="1:6" ht="18" customHeight="1" x14ac:dyDescent="0.25">
      <c r="B8" s="85" t="s">
        <v>39</v>
      </c>
      <c r="F8" s="87"/>
    </row>
    <row r="9" spans="1:6" ht="13" x14ac:dyDescent="0.25">
      <c r="A9" s="20" t="s">
        <v>52</v>
      </c>
    </row>
    <row r="10" spans="1:6" ht="56.25" customHeight="1" x14ac:dyDescent="0.25">
      <c r="B10" s="85" t="s">
        <v>60</v>
      </c>
    </row>
    <row r="11" spans="1:6" ht="13" x14ac:dyDescent="0.25">
      <c r="A11" s="20" t="s">
        <v>54</v>
      </c>
    </row>
    <row r="12" spans="1:6" ht="30" customHeight="1" x14ac:dyDescent="0.25">
      <c r="B12" s="85" t="s">
        <v>40</v>
      </c>
    </row>
    <row r="13" spans="1:6" ht="13" x14ac:dyDescent="0.25">
      <c r="A13" s="20" t="s">
        <v>32</v>
      </c>
    </row>
    <row r="14" spans="1:6" ht="30" customHeight="1" x14ac:dyDescent="0.25">
      <c r="B14" s="85" t="s">
        <v>41</v>
      </c>
    </row>
    <row r="15" spans="1:6" ht="13" x14ac:dyDescent="0.25">
      <c r="A15" s="20" t="s">
        <v>56</v>
      </c>
      <c r="B15" s="20"/>
    </row>
    <row r="16" spans="1:6" ht="25" x14ac:dyDescent="0.25">
      <c r="B16" s="85" t="s">
        <v>43</v>
      </c>
    </row>
    <row r="17" spans="1:2" ht="15.5" x14ac:dyDescent="0.25">
      <c r="B17" s="91" t="s">
        <v>42</v>
      </c>
    </row>
    <row r="18" spans="1:2" ht="13" x14ac:dyDescent="0.25">
      <c r="A18" s="20" t="s">
        <v>33</v>
      </c>
    </row>
    <row r="19" spans="1:2" ht="44.25" customHeight="1" x14ac:dyDescent="0.25">
      <c r="B19" s="85" t="s">
        <v>44</v>
      </c>
    </row>
    <row r="20" spans="1:2" ht="13" x14ac:dyDescent="0.25">
      <c r="A20" s="20" t="s">
        <v>34</v>
      </c>
    </row>
    <row r="21" spans="1:2" ht="44.25" customHeight="1" x14ac:dyDescent="0.25">
      <c r="B21" s="85" t="s">
        <v>45</v>
      </c>
    </row>
    <row r="22" spans="1:2" ht="15.5" x14ac:dyDescent="0.25">
      <c r="B22" s="91" t="s">
        <v>73</v>
      </c>
    </row>
    <row r="23" spans="1:2" ht="15.5" x14ac:dyDescent="0.25">
      <c r="A23" s="20" t="s">
        <v>57</v>
      </c>
      <c r="B23" s="91"/>
    </row>
    <row r="24" spans="1:2" ht="28" customHeight="1" x14ac:dyDescent="0.25">
      <c r="B24" s="85" t="s">
        <v>78</v>
      </c>
    </row>
    <row r="25" spans="1:2" ht="13" x14ac:dyDescent="0.25">
      <c r="A25" s="20" t="s">
        <v>61</v>
      </c>
    </row>
    <row r="26" spans="1:2" ht="25" x14ac:dyDescent="0.25">
      <c r="B26" s="85" t="s">
        <v>74</v>
      </c>
    </row>
    <row r="27" spans="1:2" ht="13" x14ac:dyDescent="0.25">
      <c r="A27" s="20" t="s">
        <v>35</v>
      </c>
    </row>
    <row r="28" spans="1:2" ht="25" x14ac:dyDescent="0.25">
      <c r="B28" s="85" t="s">
        <v>75</v>
      </c>
    </row>
    <row r="29" spans="1:2" ht="15.5" x14ac:dyDescent="0.25">
      <c r="B29" s="91"/>
    </row>
    <row r="30" spans="1:2" ht="15" customHeight="1" x14ac:dyDescent="0.25">
      <c r="A30" s="20" t="s">
        <v>63</v>
      </c>
    </row>
    <row r="31" spans="1:2" ht="15" customHeight="1" x14ac:dyDescent="0.25">
      <c r="B31" s="85" t="s">
        <v>69</v>
      </c>
    </row>
  </sheetData>
  <sheetProtection algorithmName="SHA-512" hashValue="SpZ/N6H7YCaJDyzHg7dVDmX0GjFUtG0ceyaDmk1nYzlLphP6wPlaObXwwkRtK89YDj8ZfdDO4ReuSKOm26o/LA==" saltValue="T2jO4bPyJphpH+pWH6r0jQ==" spinCount="100000" sheet="1" objects="1" scenarios="1" formatCells="0" formatColumns="0" formatRows="0" sort="0" autoFilter="0"/>
  <pageMargins left="0.25" right="0.25" top="0.75" bottom="0.75" header="0.3" footer="0.3"/>
  <pageSetup scale="94" fitToWidth="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AE40"/>
  <sheetViews>
    <sheetView workbookViewId="0">
      <pane xSplit="1" topLeftCell="B1" activePane="topRight" state="frozen"/>
      <selection pane="topRight"/>
    </sheetView>
  </sheetViews>
  <sheetFormatPr defaultColWidth="9.1796875" defaultRowHeight="12.5" x14ac:dyDescent="0.25"/>
  <cols>
    <col min="1" max="1" width="50.7265625" style="178" customWidth="1"/>
    <col min="2" max="2" width="9.7265625" style="188" customWidth="1"/>
    <col min="3" max="3" width="14.54296875" style="189" customWidth="1"/>
    <col min="4" max="4" width="9.7265625" style="188" customWidth="1"/>
    <col min="5" max="5" width="14.54296875" style="189" customWidth="1"/>
    <col min="6" max="6" width="9.7265625" style="188" customWidth="1"/>
    <col min="7" max="7" width="14.54296875" style="189" customWidth="1"/>
    <col min="8" max="8" width="9.7265625" style="188" customWidth="1"/>
    <col min="9" max="9" width="14.54296875" style="189" customWidth="1"/>
    <col min="10" max="10" width="9.7265625" style="188" customWidth="1"/>
    <col min="11" max="11" width="14.54296875" style="189" customWidth="1"/>
    <col min="12" max="12" width="9.7265625" style="188" customWidth="1"/>
    <col min="13" max="13" width="14.54296875" style="189" customWidth="1"/>
    <col min="14" max="14" width="9.7265625" style="188" customWidth="1"/>
    <col min="15" max="15" width="14.54296875" style="189" customWidth="1"/>
    <col min="16" max="16" width="9.7265625" style="188" customWidth="1"/>
    <col min="17" max="17" width="14.54296875" style="189" customWidth="1"/>
    <col min="18" max="18" width="9.7265625" style="188" customWidth="1"/>
    <col min="19" max="19" width="14.54296875" style="189" customWidth="1"/>
    <col min="20" max="20" width="9.7265625" style="188" customWidth="1"/>
    <col min="21" max="21" width="14.54296875" style="189" customWidth="1"/>
    <col min="22" max="22" width="9.7265625" style="188" customWidth="1"/>
    <col min="23" max="23" width="14.54296875" style="189" customWidth="1"/>
    <col min="24" max="24" width="9.7265625" style="188" customWidth="1"/>
    <col min="25" max="25" width="14.54296875" style="189" customWidth="1"/>
    <col min="26" max="26" width="9.7265625" style="188" customWidth="1"/>
    <col min="27" max="27" width="14.54296875" style="189" customWidth="1"/>
    <col min="28" max="194" width="8.81640625" style="178" customWidth="1"/>
    <col min="195" max="16384" width="9.1796875" style="178"/>
  </cols>
  <sheetData>
    <row r="1" spans="1:29" ht="16.5" customHeight="1" x14ac:dyDescent="0.3">
      <c r="A1" s="4" t="s">
        <v>91</v>
      </c>
      <c r="B1" s="632" t="s">
        <v>0</v>
      </c>
      <c r="C1" s="632"/>
      <c r="D1" s="633" t="s">
        <v>1</v>
      </c>
      <c r="E1" s="633"/>
      <c r="F1" s="632" t="s">
        <v>2</v>
      </c>
      <c r="G1" s="632"/>
      <c r="H1" s="633" t="s">
        <v>3</v>
      </c>
      <c r="I1" s="633"/>
      <c r="J1" s="632" t="s">
        <v>4</v>
      </c>
      <c r="K1" s="632"/>
      <c r="L1" s="633" t="s">
        <v>5</v>
      </c>
      <c r="M1" s="633"/>
      <c r="N1" s="632" t="s">
        <v>6</v>
      </c>
      <c r="O1" s="632"/>
      <c r="P1" s="633" t="s">
        <v>7</v>
      </c>
      <c r="Q1" s="633"/>
      <c r="R1" s="632" t="s">
        <v>8</v>
      </c>
      <c r="S1" s="632"/>
      <c r="T1" s="633" t="s">
        <v>9</v>
      </c>
      <c r="U1" s="633"/>
      <c r="V1" s="632" t="s">
        <v>10</v>
      </c>
      <c r="W1" s="632"/>
      <c r="X1" s="633" t="s">
        <v>11</v>
      </c>
      <c r="Y1" s="633"/>
      <c r="Z1" s="634" t="s">
        <v>12</v>
      </c>
      <c r="AA1" s="634"/>
    </row>
    <row r="2" spans="1:29" ht="12.75" customHeight="1" x14ac:dyDescent="0.3">
      <c r="A2" s="177" t="s">
        <v>65</v>
      </c>
      <c r="B2" s="179" t="s">
        <v>13</v>
      </c>
      <c r="C2" s="180" t="s">
        <v>14</v>
      </c>
      <c r="D2" s="181" t="s">
        <v>13</v>
      </c>
      <c r="E2" s="182" t="s">
        <v>14</v>
      </c>
      <c r="F2" s="179" t="s">
        <v>13</v>
      </c>
      <c r="G2" s="180" t="s">
        <v>14</v>
      </c>
      <c r="H2" s="181" t="s">
        <v>13</v>
      </c>
      <c r="I2" s="182" t="s">
        <v>14</v>
      </c>
      <c r="J2" s="179" t="s">
        <v>13</v>
      </c>
      <c r="K2" s="180" t="s">
        <v>14</v>
      </c>
      <c r="L2" s="181" t="s">
        <v>13</v>
      </c>
      <c r="M2" s="182" t="s">
        <v>14</v>
      </c>
      <c r="N2" s="179" t="s">
        <v>13</v>
      </c>
      <c r="O2" s="180" t="s">
        <v>14</v>
      </c>
      <c r="P2" s="181" t="s">
        <v>13</v>
      </c>
      <c r="Q2" s="182" t="s">
        <v>14</v>
      </c>
      <c r="R2" s="179" t="s">
        <v>13</v>
      </c>
      <c r="S2" s="180" t="s">
        <v>14</v>
      </c>
      <c r="T2" s="181" t="s">
        <v>13</v>
      </c>
      <c r="U2" s="182" t="s">
        <v>14</v>
      </c>
      <c r="V2" s="179" t="s">
        <v>13</v>
      </c>
      <c r="W2" s="180" t="s">
        <v>14</v>
      </c>
      <c r="X2" s="181" t="s">
        <v>13</v>
      </c>
      <c r="Y2" s="182" t="s">
        <v>14</v>
      </c>
      <c r="Z2" s="183" t="s">
        <v>13</v>
      </c>
      <c r="AA2" s="184" t="s">
        <v>14</v>
      </c>
    </row>
    <row r="3" spans="1:29" ht="12.75" customHeight="1" x14ac:dyDescent="0.25">
      <c r="A3" s="185" t="s">
        <v>77</v>
      </c>
      <c r="B3" s="186">
        <v>274</v>
      </c>
      <c r="C3" s="187">
        <v>4663.5</v>
      </c>
      <c r="D3" s="188">
        <v>247</v>
      </c>
      <c r="E3" s="189">
        <v>3744</v>
      </c>
      <c r="F3" s="186">
        <v>122</v>
      </c>
      <c r="G3" s="187">
        <v>1952</v>
      </c>
      <c r="H3" s="188">
        <v>87</v>
      </c>
      <c r="I3" s="189">
        <v>1293</v>
      </c>
      <c r="J3" s="186">
        <v>113</v>
      </c>
      <c r="K3" s="187">
        <v>1789.5</v>
      </c>
      <c r="L3" s="188">
        <v>154</v>
      </c>
      <c r="M3" s="189">
        <v>2365.5</v>
      </c>
      <c r="N3" s="186">
        <v>98</v>
      </c>
      <c r="O3" s="187">
        <v>1315</v>
      </c>
      <c r="P3" s="188">
        <v>130</v>
      </c>
      <c r="Q3" s="189">
        <v>1743</v>
      </c>
      <c r="R3" s="186">
        <v>278</v>
      </c>
      <c r="S3" s="187">
        <v>4122</v>
      </c>
      <c r="T3" s="188">
        <v>280</v>
      </c>
      <c r="U3" s="189">
        <v>4005.5</v>
      </c>
      <c r="V3" s="186">
        <v>79</v>
      </c>
      <c r="W3" s="187">
        <v>743</v>
      </c>
      <c r="X3" s="188">
        <v>20</v>
      </c>
      <c r="Y3" s="189">
        <v>160</v>
      </c>
      <c r="Z3" s="190">
        <f>B3+D3+F3+H3+J3+L3+N3+P3+R3+T3+V3+X3</f>
        <v>1882</v>
      </c>
      <c r="AA3" s="191">
        <f>C3+E3+G3+I3+K3+M3+O3+Q3+S3+U3+W3+Y3</f>
        <v>27896</v>
      </c>
      <c r="AC3" s="192"/>
    </row>
    <row r="4" spans="1:29" ht="12.75" customHeight="1" x14ac:dyDescent="0.25">
      <c r="A4" s="193" t="s">
        <v>38</v>
      </c>
      <c r="B4" s="186"/>
      <c r="C4" s="194">
        <v>548</v>
      </c>
      <c r="E4" s="195">
        <v>486</v>
      </c>
      <c r="F4" s="186"/>
      <c r="G4" s="194">
        <v>240</v>
      </c>
      <c r="I4" s="195">
        <v>172</v>
      </c>
      <c r="J4" s="186"/>
      <c r="K4" s="194">
        <v>222</v>
      </c>
      <c r="M4" s="195">
        <v>304</v>
      </c>
      <c r="N4" s="186"/>
      <c r="O4" s="194">
        <v>196</v>
      </c>
      <c r="Q4" s="195">
        <v>250</v>
      </c>
      <c r="R4" s="186"/>
      <c r="S4" s="194">
        <v>548</v>
      </c>
      <c r="U4" s="195">
        <v>550</v>
      </c>
      <c r="V4" s="186"/>
      <c r="W4" s="194">
        <v>148</v>
      </c>
      <c r="Y4" s="195">
        <v>38</v>
      </c>
      <c r="Z4" s="190"/>
      <c r="AA4" s="196">
        <f>C4+E4+G4+I4+K4+M4+O4+Q4+S4+U4+W4+Y4</f>
        <v>3702</v>
      </c>
    </row>
    <row r="5" spans="1:29" ht="12.75" customHeight="1" x14ac:dyDescent="0.3">
      <c r="A5" s="177" t="s">
        <v>15</v>
      </c>
      <c r="B5" s="186"/>
      <c r="C5" s="197">
        <f>SUM(C3:C4)</f>
        <v>5211.5</v>
      </c>
      <c r="E5" s="198">
        <f>SUM(E3:E4)</f>
        <v>4230</v>
      </c>
      <c r="F5" s="186"/>
      <c r="G5" s="197">
        <f>SUM(G3:G4)</f>
        <v>2192</v>
      </c>
      <c r="I5" s="198">
        <f>SUM(I3:I4)</f>
        <v>1465</v>
      </c>
      <c r="J5" s="186"/>
      <c r="K5" s="197">
        <f>SUM(K3:K4)</f>
        <v>2011.5</v>
      </c>
      <c r="M5" s="198">
        <f>SUM(M3:M4)</f>
        <v>2669.5</v>
      </c>
      <c r="N5" s="186"/>
      <c r="O5" s="197">
        <f>SUM(O3:O4)</f>
        <v>1511</v>
      </c>
      <c r="Q5" s="198">
        <f>SUM(Q3:Q4)</f>
        <v>1993</v>
      </c>
      <c r="R5" s="186"/>
      <c r="S5" s="197">
        <f>SUM(S3:S4)</f>
        <v>4670</v>
      </c>
      <c r="U5" s="198">
        <f>SUM(U3:U4)</f>
        <v>4555.5</v>
      </c>
      <c r="V5" s="186"/>
      <c r="W5" s="197">
        <f>SUM(W3:W4)</f>
        <v>891</v>
      </c>
      <c r="Y5" s="215">
        <f>SUM(Y3:Y4)</f>
        <v>198</v>
      </c>
      <c r="Z5" s="190"/>
      <c r="AA5" s="199">
        <f>SUM(AA3:AA4)</f>
        <v>31598</v>
      </c>
      <c r="AB5" s="192"/>
      <c r="AC5" s="189"/>
    </row>
    <row r="6" spans="1:29" ht="12.75" customHeight="1" x14ac:dyDescent="0.3">
      <c r="A6" s="193"/>
      <c r="B6" s="186"/>
      <c r="C6" s="197"/>
      <c r="E6" s="198"/>
      <c r="F6" s="186"/>
      <c r="G6" s="197"/>
      <c r="I6" s="198"/>
      <c r="J6" s="186"/>
      <c r="K6" s="197"/>
      <c r="M6" s="198"/>
      <c r="N6" s="186"/>
      <c r="O6" s="197"/>
      <c r="Q6" s="198"/>
      <c r="R6" s="186"/>
      <c r="S6" s="197"/>
      <c r="U6" s="198"/>
      <c r="V6" s="186"/>
      <c r="W6" s="197"/>
      <c r="Y6" s="215"/>
      <c r="Z6" s="190"/>
      <c r="AA6" s="199"/>
      <c r="AB6" s="192"/>
      <c r="AC6" s="189"/>
    </row>
    <row r="7" spans="1:29" s="193" customFormat="1" ht="12.75" customHeight="1" x14ac:dyDescent="0.25">
      <c r="A7" s="193" t="s">
        <v>67</v>
      </c>
      <c r="B7" s="186"/>
      <c r="C7" s="200">
        <v>71211.77</v>
      </c>
      <c r="D7" s="188"/>
      <c r="E7" s="201">
        <v>62196.959999999999</v>
      </c>
      <c r="F7" s="186"/>
      <c r="G7" s="92">
        <v>34999.67</v>
      </c>
      <c r="H7" s="188"/>
      <c r="I7" s="201">
        <v>21869.03</v>
      </c>
      <c r="J7" s="186"/>
      <c r="K7" s="200">
        <v>32860.639999999999</v>
      </c>
      <c r="L7" s="188"/>
      <c r="M7" s="201">
        <v>40347.79</v>
      </c>
      <c r="N7" s="186"/>
      <c r="O7" s="200">
        <v>30748.03</v>
      </c>
      <c r="P7" s="188"/>
      <c r="Q7" s="201">
        <v>41558.15</v>
      </c>
      <c r="R7" s="186"/>
      <c r="S7" s="200">
        <v>73453.45</v>
      </c>
      <c r="T7" s="188"/>
      <c r="U7" s="201">
        <v>106145.13</v>
      </c>
      <c r="V7" s="186"/>
      <c r="W7" s="200">
        <v>15441.75</v>
      </c>
      <c r="X7" s="188"/>
      <c r="Y7" s="188">
        <v>8523.08</v>
      </c>
      <c r="Z7" s="202"/>
      <c r="AA7" s="203">
        <f>C7+E7+G7+I7+K7+M7+O7+Q7+S7+U7+W7+Y7</f>
        <v>539355.45000000007</v>
      </c>
      <c r="AC7" s="201"/>
    </row>
    <row r="8" spans="1:29" ht="12.75" customHeight="1" x14ac:dyDescent="0.3">
      <c r="A8" s="177"/>
      <c r="B8" s="186"/>
      <c r="C8" s="197"/>
      <c r="E8" s="198"/>
      <c r="F8" s="186"/>
      <c r="G8" s="197"/>
      <c r="I8" s="198"/>
      <c r="J8" s="186"/>
      <c r="K8" s="197"/>
      <c r="M8" s="198"/>
      <c r="N8" s="186"/>
      <c r="O8" s="197"/>
      <c r="Q8" s="198"/>
      <c r="R8" s="186"/>
      <c r="S8" s="197"/>
      <c r="U8" s="198"/>
      <c r="V8" s="186"/>
      <c r="W8" s="197"/>
      <c r="Y8" s="215"/>
      <c r="Z8" s="202"/>
      <c r="AA8" s="199"/>
      <c r="AC8" s="204"/>
    </row>
    <row r="9" spans="1:29" ht="12.75" customHeight="1" x14ac:dyDescent="0.3">
      <c r="A9" s="177" t="s">
        <v>24</v>
      </c>
      <c r="B9" s="186"/>
      <c r="C9" s="187"/>
      <c r="F9" s="186"/>
      <c r="G9" s="187"/>
      <c r="J9" s="186"/>
      <c r="K9" s="187"/>
      <c r="N9" s="186"/>
      <c r="O9" s="187"/>
      <c r="R9" s="186"/>
      <c r="S9" s="187"/>
      <c r="V9" s="186"/>
      <c r="W9" s="187"/>
      <c r="Z9" s="190"/>
      <c r="AA9" s="191"/>
    </row>
    <row r="10" spans="1:29" ht="12.75" customHeight="1" x14ac:dyDescent="0.25">
      <c r="A10" s="193" t="s">
        <v>26</v>
      </c>
      <c r="B10" s="186">
        <v>152</v>
      </c>
      <c r="C10" s="187">
        <v>1401.18</v>
      </c>
      <c r="D10" s="534">
        <v>86</v>
      </c>
      <c r="E10" s="535">
        <v>1048.94</v>
      </c>
      <c r="F10" s="16">
        <v>11</v>
      </c>
      <c r="G10" s="16">
        <v>461.13</v>
      </c>
      <c r="H10" s="188">
        <v>12</v>
      </c>
      <c r="I10" s="189">
        <v>436.99</v>
      </c>
      <c r="J10" s="186">
        <v>13</v>
      </c>
      <c r="K10" s="187">
        <v>500.83</v>
      </c>
      <c r="L10" s="188">
        <v>22</v>
      </c>
      <c r="M10" s="189">
        <v>669.08</v>
      </c>
      <c r="N10" s="186">
        <v>22</v>
      </c>
      <c r="O10" s="187">
        <v>906.2</v>
      </c>
      <c r="P10" s="188">
        <v>29</v>
      </c>
      <c r="Q10" s="189">
        <v>623.86</v>
      </c>
      <c r="R10" s="186">
        <v>110</v>
      </c>
      <c r="S10" s="187">
        <v>1946.26</v>
      </c>
      <c r="T10" s="188">
        <v>150</v>
      </c>
      <c r="U10" s="189">
        <v>3421.67</v>
      </c>
      <c r="V10" s="186">
        <v>20</v>
      </c>
      <c r="W10" s="187">
        <v>846.44</v>
      </c>
      <c r="X10" s="534">
        <v>9</v>
      </c>
      <c r="Y10" s="535">
        <v>634.94000000000005</v>
      </c>
      <c r="Z10" s="190">
        <f t="shared" ref="Z10:AA13" si="0">B10+D10+F10+H10+J10+L10+N10+P10+R10+T10+V10+X10</f>
        <v>636</v>
      </c>
      <c r="AA10" s="191">
        <f t="shared" si="0"/>
        <v>12897.52</v>
      </c>
    </row>
    <row r="11" spans="1:29" ht="12.75" customHeight="1" x14ac:dyDescent="0.25">
      <c r="A11" s="193" t="s">
        <v>79</v>
      </c>
      <c r="B11" s="186">
        <v>21</v>
      </c>
      <c r="C11" s="187">
        <v>1224.54</v>
      </c>
      <c r="D11" s="534">
        <v>12</v>
      </c>
      <c r="E11" s="535">
        <v>593.42999999999995</v>
      </c>
      <c r="F11" s="16">
        <v>1</v>
      </c>
      <c r="G11" s="16">
        <v>73.349999999999994</v>
      </c>
      <c r="J11" s="186"/>
      <c r="K11" s="187"/>
      <c r="N11" s="186">
        <v>1</v>
      </c>
      <c r="O11" s="187">
        <v>17.8</v>
      </c>
      <c r="P11" s="188">
        <v>6</v>
      </c>
      <c r="Q11" s="189">
        <v>144.51</v>
      </c>
      <c r="R11" s="186">
        <v>21</v>
      </c>
      <c r="S11" s="187">
        <v>1070.8599999999999</v>
      </c>
      <c r="T11" s="188">
        <v>25</v>
      </c>
      <c r="U11" s="189">
        <v>566.39</v>
      </c>
      <c r="V11" s="186"/>
      <c r="W11" s="187"/>
      <c r="X11" s="534"/>
      <c r="Y11" s="535"/>
      <c r="Z11" s="190">
        <f t="shared" ref="Z11" si="1">B11+D11+F11+H11+J11+L11+N11+P11+R11+T11+V11+X11</f>
        <v>87</v>
      </c>
      <c r="AA11" s="191">
        <f t="shared" ref="AA11" si="2">C11+E11+G11+I11+K11+M11+O11+Q11+S11+U11+W11+Y11</f>
        <v>3690.8799999999997</v>
      </c>
    </row>
    <row r="12" spans="1:29" ht="12.75" customHeight="1" x14ac:dyDescent="0.25">
      <c r="A12" s="360" t="s">
        <v>76</v>
      </c>
      <c r="B12" s="186"/>
      <c r="C12" s="187"/>
      <c r="D12" s="534"/>
      <c r="E12" s="535"/>
      <c r="F12" s="16"/>
      <c r="G12" s="16"/>
      <c r="H12" s="188">
        <v>-1</v>
      </c>
      <c r="I12" s="189">
        <v>-61.6</v>
      </c>
      <c r="J12" s="186"/>
      <c r="K12" s="187"/>
      <c r="N12" s="186"/>
      <c r="O12" s="187"/>
      <c r="R12" s="186">
        <v>3</v>
      </c>
      <c r="S12" s="187">
        <v>48.72</v>
      </c>
      <c r="V12" s="186"/>
      <c r="W12" s="187"/>
      <c r="X12" s="534"/>
      <c r="Y12" s="535"/>
      <c r="Z12" s="190">
        <f t="shared" si="0"/>
        <v>2</v>
      </c>
      <c r="AA12" s="191">
        <f t="shared" si="0"/>
        <v>-12.880000000000003</v>
      </c>
    </row>
    <row r="13" spans="1:29" ht="12.75" customHeight="1" x14ac:dyDescent="0.25">
      <c r="A13" s="193" t="s">
        <v>72</v>
      </c>
      <c r="B13" s="194"/>
      <c r="C13" s="205"/>
      <c r="D13" s="195"/>
      <c r="E13" s="206"/>
      <c r="F13" s="25"/>
      <c r="G13" s="25"/>
      <c r="H13" s="195"/>
      <c r="I13" s="206"/>
      <c r="J13" s="194"/>
      <c r="K13" s="205"/>
      <c r="L13" s="195"/>
      <c r="M13" s="206"/>
      <c r="N13" s="194"/>
      <c r="O13" s="205"/>
      <c r="P13" s="195">
        <v>1</v>
      </c>
      <c r="Q13" s="206">
        <v>0</v>
      </c>
      <c r="R13" s="194"/>
      <c r="S13" s="205"/>
      <c r="T13" s="195"/>
      <c r="U13" s="206"/>
      <c r="V13" s="194"/>
      <c r="W13" s="205"/>
      <c r="X13" s="536"/>
      <c r="Y13" s="537"/>
      <c r="Z13" s="190">
        <f t="shared" si="0"/>
        <v>1</v>
      </c>
      <c r="AA13" s="191">
        <f t="shared" si="0"/>
        <v>0</v>
      </c>
    </row>
    <row r="14" spans="1:29" ht="12.75" customHeight="1" x14ac:dyDescent="0.3">
      <c r="A14" s="207" t="s">
        <v>20</v>
      </c>
      <c r="B14" s="16">
        <f t="shared" ref="B14:AA14" si="3">SUM(B10:B13)</f>
        <v>173</v>
      </c>
      <c r="C14" s="26">
        <f t="shared" si="3"/>
        <v>2625.7200000000003</v>
      </c>
      <c r="D14" s="23">
        <f t="shared" si="3"/>
        <v>98</v>
      </c>
      <c r="E14" s="529">
        <f t="shared" si="3"/>
        <v>1642.37</v>
      </c>
      <c r="F14" s="186">
        <f t="shared" si="3"/>
        <v>12</v>
      </c>
      <c r="G14" s="197">
        <f t="shared" si="3"/>
        <v>534.48</v>
      </c>
      <c r="H14" s="188">
        <f t="shared" si="3"/>
        <v>11</v>
      </c>
      <c r="I14" s="198">
        <f t="shared" si="3"/>
        <v>375.39</v>
      </c>
      <c r="J14" s="186">
        <f t="shared" si="3"/>
        <v>13</v>
      </c>
      <c r="K14" s="197">
        <f t="shared" si="3"/>
        <v>500.83</v>
      </c>
      <c r="L14" s="188">
        <f t="shared" si="3"/>
        <v>22</v>
      </c>
      <c r="M14" s="198">
        <f t="shared" si="3"/>
        <v>669.08</v>
      </c>
      <c r="N14" s="186">
        <f t="shared" si="3"/>
        <v>23</v>
      </c>
      <c r="O14" s="197">
        <f t="shared" si="3"/>
        <v>924</v>
      </c>
      <c r="P14" s="188">
        <f t="shared" si="3"/>
        <v>36</v>
      </c>
      <c r="Q14" s="198">
        <f t="shared" si="3"/>
        <v>768.37</v>
      </c>
      <c r="R14" s="186">
        <f t="shared" si="3"/>
        <v>134</v>
      </c>
      <c r="S14" s="197">
        <f t="shared" si="3"/>
        <v>3065.8399999999997</v>
      </c>
      <c r="T14" s="188">
        <f t="shared" si="3"/>
        <v>175</v>
      </c>
      <c r="U14" s="198">
        <f t="shared" si="3"/>
        <v>3988.06</v>
      </c>
      <c r="V14" s="186">
        <f t="shared" si="3"/>
        <v>20</v>
      </c>
      <c r="W14" s="197">
        <f t="shared" si="3"/>
        <v>846.44</v>
      </c>
      <c r="X14" s="534">
        <f t="shared" si="3"/>
        <v>9</v>
      </c>
      <c r="Y14" s="540">
        <f t="shared" si="3"/>
        <v>634.94000000000005</v>
      </c>
      <c r="Z14" s="208">
        <f t="shared" si="3"/>
        <v>726</v>
      </c>
      <c r="AA14" s="209">
        <f t="shared" si="3"/>
        <v>16575.52</v>
      </c>
    </row>
    <row r="15" spans="1:29" ht="12.75" customHeight="1" x14ac:dyDescent="0.25">
      <c r="B15" s="186"/>
      <c r="C15" s="187"/>
      <c r="F15" s="186"/>
      <c r="G15" s="187"/>
      <c r="J15" s="186"/>
      <c r="K15" s="187"/>
      <c r="N15" s="186"/>
      <c r="O15" s="187"/>
      <c r="R15" s="186"/>
      <c r="S15" s="187"/>
      <c r="V15" s="186"/>
      <c r="W15" s="187"/>
      <c r="X15" s="534"/>
      <c r="Y15" s="535"/>
      <c r="Z15" s="190"/>
      <c r="AA15" s="191"/>
    </row>
    <row r="16" spans="1:29" ht="12.75" customHeight="1" x14ac:dyDescent="0.3">
      <c r="A16" s="177" t="s">
        <v>25</v>
      </c>
      <c r="B16" s="186"/>
      <c r="C16" s="187"/>
      <c r="F16" s="186"/>
      <c r="G16" s="187"/>
      <c r="J16" s="186"/>
      <c r="K16" s="187"/>
      <c r="N16" s="186"/>
      <c r="O16" s="187"/>
      <c r="R16" s="186"/>
      <c r="S16" s="187"/>
      <c r="V16" s="186"/>
      <c r="W16" s="187"/>
      <c r="X16" s="534"/>
      <c r="Y16" s="535"/>
      <c r="Z16" s="190"/>
      <c r="AA16" s="191"/>
    </row>
    <row r="17" spans="1:29" ht="12.75" customHeight="1" x14ac:dyDescent="0.25">
      <c r="A17" s="193" t="s">
        <v>49</v>
      </c>
      <c r="B17" s="186"/>
      <c r="C17" s="187"/>
      <c r="D17" s="188">
        <v>40</v>
      </c>
      <c r="E17" s="189">
        <v>1444.46</v>
      </c>
      <c r="F17" s="16">
        <v>77</v>
      </c>
      <c r="G17" s="13">
        <v>2862.23</v>
      </c>
      <c r="H17" s="188">
        <v>44</v>
      </c>
      <c r="I17" s="189">
        <v>1205.08</v>
      </c>
      <c r="J17" s="186">
        <v>78</v>
      </c>
      <c r="K17" s="187">
        <v>3055.35</v>
      </c>
      <c r="L17" s="188">
        <v>81</v>
      </c>
      <c r="M17" s="189">
        <v>3904.47</v>
      </c>
      <c r="N17" s="186">
        <v>47</v>
      </c>
      <c r="O17" s="187">
        <v>2152.56</v>
      </c>
      <c r="P17" s="188">
        <v>64</v>
      </c>
      <c r="Q17" s="189">
        <v>3360.26</v>
      </c>
      <c r="R17" s="186">
        <v>26</v>
      </c>
      <c r="S17" s="187">
        <v>1854.14</v>
      </c>
      <c r="T17" s="188">
        <v>32</v>
      </c>
      <c r="U17" s="189">
        <v>2284.85</v>
      </c>
      <c r="V17" s="186"/>
      <c r="W17" s="187"/>
      <c r="X17" s="534"/>
      <c r="Y17" s="535"/>
      <c r="Z17" s="190">
        <f t="shared" ref="Z17:AA21" si="4">B17+D17+F17+H17+J17+L17+N17+P17+R17+T17+V17+X17</f>
        <v>489</v>
      </c>
      <c r="AA17" s="191">
        <f t="shared" si="4"/>
        <v>22123.399999999998</v>
      </c>
    </row>
    <row r="18" spans="1:29" ht="12.75" customHeight="1" x14ac:dyDescent="0.25">
      <c r="A18" s="193" t="s">
        <v>22</v>
      </c>
      <c r="B18" s="186"/>
      <c r="C18" s="187"/>
      <c r="F18" s="16"/>
      <c r="G18" s="13"/>
      <c r="H18" s="188">
        <v>-1</v>
      </c>
      <c r="I18" s="189">
        <v>831.41</v>
      </c>
      <c r="J18" s="186">
        <v>-1</v>
      </c>
      <c r="K18" s="187">
        <v>1436.73</v>
      </c>
      <c r="L18" s="188">
        <v>-1</v>
      </c>
      <c r="M18" s="535">
        <v>1231.5899999999999</v>
      </c>
      <c r="N18" s="186"/>
      <c r="O18" s="187"/>
      <c r="R18" s="186"/>
      <c r="S18" s="187"/>
      <c r="V18" s="186"/>
      <c r="W18" s="187"/>
      <c r="X18" s="534"/>
      <c r="Y18" s="535"/>
      <c r="Z18" s="190">
        <f t="shared" si="4"/>
        <v>-3</v>
      </c>
      <c r="AA18" s="191">
        <f t="shared" si="4"/>
        <v>3499.7299999999996</v>
      </c>
    </row>
    <row r="19" spans="1:29" ht="12.75" customHeight="1" x14ac:dyDescent="0.25">
      <c r="A19" s="193" t="s">
        <v>53</v>
      </c>
      <c r="B19" s="186">
        <v>-1</v>
      </c>
      <c r="C19" s="16">
        <v>399</v>
      </c>
      <c r="D19" s="188">
        <v>1</v>
      </c>
      <c r="E19" s="530">
        <v>1256.25</v>
      </c>
      <c r="F19" s="16">
        <v>1</v>
      </c>
      <c r="G19" s="16">
        <v>162.21</v>
      </c>
      <c r="H19" s="188">
        <v>-1</v>
      </c>
      <c r="I19" s="530">
        <v>483.1</v>
      </c>
      <c r="J19" s="186">
        <v>2</v>
      </c>
      <c r="K19" s="187">
        <v>359.54</v>
      </c>
      <c r="L19" s="188">
        <v>1</v>
      </c>
      <c r="M19" s="189">
        <v>532.73</v>
      </c>
      <c r="N19" s="186">
        <v>1</v>
      </c>
      <c r="O19" s="187">
        <v>187.29</v>
      </c>
      <c r="P19" s="188">
        <v>1</v>
      </c>
      <c r="Q19" s="535">
        <v>295.61</v>
      </c>
      <c r="R19" s="186">
        <v>-6</v>
      </c>
      <c r="S19" s="187">
        <v>2144</v>
      </c>
      <c r="T19" s="188">
        <v>2</v>
      </c>
      <c r="U19" s="189">
        <v>489.06</v>
      </c>
      <c r="V19" s="186"/>
      <c r="W19" s="187"/>
      <c r="X19" s="534">
        <v>-1</v>
      </c>
      <c r="Y19" s="535">
        <v>67.709999999999994</v>
      </c>
      <c r="Z19" s="190">
        <f t="shared" si="4"/>
        <v>0</v>
      </c>
      <c r="AA19" s="191">
        <f t="shared" si="4"/>
        <v>6376.5</v>
      </c>
    </row>
    <row r="20" spans="1:29" ht="12.75" customHeight="1" x14ac:dyDescent="0.25">
      <c r="A20" s="193" t="s">
        <v>23</v>
      </c>
      <c r="B20" s="186">
        <v>31</v>
      </c>
      <c r="C20" s="16">
        <v>5120.1499999999996</v>
      </c>
      <c r="D20" s="188">
        <v>9</v>
      </c>
      <c r="E20" s="530">
        <v>4564.45</v>
      </c>
      <c r="F20" s="16">
        <v>13</v>
      </c>
      <c r="G20" s="16">
        <v>3240.26</v>
      </c>
      <c r="H20" s="188">
        <v>2</v>
      </c>
      <c r="I20" s="530">
        <v>3264.3</v>
      </c>
      <c r="J20" s="186">
        <v>1</v>
      </c>
      <c r="K20" s="187">
        <v>797.62</v>
      </c>
      <c r="L20" s="188">
        <v>15</v>
      </c>
      <c r="M20" s="535">
        <v>12945.47</v>
      </c>
      <c r="N20" s="186">
        <v>13</v>
      </c>
      <c r="O20" s="187">
        <v>4182.7700000000004</v>
      </c>
      <c r="P20" s="188">
        <v>8</v>
      </c>
      <c r="Q20" s="535">
        <v>4937.3</v>
      </c>
      <c r="R20" s="186">
        <v>20</v>
      </c>
      <c r="S20" s="187">
        <v>6748.46</v>
      </c>
      <c r="T20" s="188">
        <v>16</v>
      </c>
      <c r="U20" s="189">
        <v>5197.25</v>
      </c>
      <c r="V20" s="186">
        <v>5</v>
      </c>
      <c r="W20" s="187">
        <v>1798.75</v>
      </c>
      <c r="X20" s="188">
        <v>2</v>
      </c>
      <c r="Y20" s="189">
        <v>974.9</v>
      </c>
      <c r="Z20" s="190">
        <f t="shared" si="4"/>
        <v>135</v>
      </c>
      <c r="AA20" s="191">
        <f t="shared" si="4"/>
        <v>53771.680000000008</v>
      </c>
    </row>
    <row r="21" spans="1:29" ht="12.75" customHeight="1" x14ac:dyDescent="0.25">
      <c r="A21" s="193" t="s">
        <v>55</v>
      </c>
      <c r="B21" s="194"/>
      <c r="C21" s="205"/>
      <c r="D21" s="195"/>
      <c r="E21" s="206"/>
      <c r="F21" s="25"/>
      <c r="G21" s="14"/>
      <c r="H21" s="195"/>
      <c r="I21" s="206"/>
      <c r="J21" s="186"/>
      <c r="K21" s="187"/>
      <c r="N21" s="186"/>
      <c r="O21" s="187"/>
      <c r="R21" s="186"/>
      <c r="S21" s="187"/>
      <c r="V21" s="186"/>
      <c r="W21" s="187"/>
      <c r="Z21" s="190">
        <f t="shared" si="4"/>
        <v>0</v>
      </c>
      <c r="AA21" s="191">
        <f t="shared" si="4"/>
        <v>0</v>
      </c>
    </row>
    <row r="22" spans="1:29" ht="12.75" customHeight="1" x14ac:dyDescent="0.3">
      <c r="A22" s="177" t="s">
        <v>21</v>
      </c>
      <c r="B22" s="186">
        <f t="shared" ref="B22:AA22" si="5">SUM(B17:B21)</f>
        <v>30</v>
      </c>
      <c r="C22" s="197">
        <f t="shared" si="5"/>
        <v>5519.15</v>
      </c>
      <c r="D22" s="188">
        <f t="shared" si="5"/>
        <v>50</v>
      </c>
      <c r="E22" s="198">
        <f t="shared" si="5"/>
        <v>7265.16</v>
      </c>
      <c r="F22" s="186">
        <f t="shared" si="5"/>
        <v>91</v>
      </c>
      <c r="G22" s="197">
        <f t="shared" si="5"/>
        <v>6264.7000000000007</v>
      </c>
      <c r="H22" s="188">
        <f t="shared" si="5"/>
        <v>44</v>
      </c>
      <c r="I22" s="198">
        <f t="shared" si="5"/>
        <v>5783.8899999999994</v>
      </c>
      <c r="J22" s="210">
        <f t="shared" si="5"/>
        <v>80</v>
      </c>
      <c r="K22" s="211">
        <f t="shared" si="5"/>
        <v>5649.24</v>
      </c>
      <c r="L22" s="212">
        <f t="shared" si="5"/>
        <v>96</v>
      </c>
      <c r="M22" s="213">
        <f t="shared" si="5"/>
        <v>18614.259999999998</v>
      </c>
      <c r="N22" s="210">
        <f t="shared" si="5"/>
        <v>61</v>
      </c>
      <c r="O22" s="211">
        <f t="shared" si="5"/>
        <v>6522.6200000000008</v>
      </c>
      <c r="P22" s="212">
        <f t="shared" si="5"/>
        <v>73</v>
      </c>
      <c r="Q22" s="213">
        <f t="shared" si="5"/>
        <v>8593.17</v>
      </c>
      <c r="R22" s="210">
        <f t="shared" si="5"/>
        <v>40</v>
      </c>
      <c r="S22" s="211">
        <f t="shared" si="5"/>
        <v>10746.6</v>
      </c>
      <c r="T22" s="212">
        <f t="shared" si="5"/>
        <v>50</v>
      </c>
      <c r="U22" s="213">
        <f t="shared" si="5"/>
        <v>7971.16</v>
      </c>
      <c r="V22" s="210">
        <f t="shared" si="5"/>
        <v>5</v>
      </c>
      <c r="W22" s="211">
        <f t="shared" si="5"/>
        <v>1798.75</v>
      </c>
      <c r="X22" s="212">
        <f t="shared" si="5"/>
        <v>1</v>
      </c>
      <c r="Y22" s="541">
        <f t="shared" si="5"/>
        <v>1042.6099999999999</v>
      </c>
      <c r="Z22" s="208">
        <f t="shared" si="5"/>
        <v>621</v>
      </c>
      <c r="AA22" s="209">
        <f t="shared" si="5"/>
        <v>85771.31</v>
      </c>
    </row>
    <row r="23" spans="1:29" ht="12.75" customHeight="1" x14ac:dyDescent="0.3">
      <c r="A23" s="177"/>
      <c r="B23" s="186"/>
      <c r="C23" s="214"/>
      <c r="E23" s="215"/>
      <c r="F23" s="186"/>
      <c r="G23" s="214"/>
      <c r="I23" s="215"/>
      <c r="J23" s="186"/>
      <c r="K23" s="214"/>
      <c r="M23" s="215"/>
      <c r="N23" s="186"/>
      <c r="O23" s="214"/>
      <c r="Q23" s="215"/>
      <c r="R23" s="186"/>
      <c r="S23" s="214"/>
      <c r="U23" s="215"/>
      <c r="V23" s="186"/>
      <c r="W23" s="214"/>
      <c r="Y23" s="215"/>
      <c r="Z23" s="190"/>
      <c r="AA23" s="216"/>
    </row>
    <row r="24" spans="1:29" ht="12.75" customHeight="1" x14ac:dyDescent="0.3">
      <c r="A24" s="177" t="s">
        <v>27</v>
      </c>
      <c r="B24" s="186"/>
      <c r="C24" s="187"/>
      <c r="F24" s="186"/>
      <c r="G24" s="187"/>
      <c r="J24" s="186"/>
      <c r="K24" s="187"/>
      <c r="N24" s="186"/>
      <c r="O24" s="187"/>
      <c r="R24" s="186"/>
      <c r="S24" s="187"/>
      <c r="V24" s="186"/>
      <c r="W24" s="187"/>
      <c r="Z24" s="190"/>
      <c r="AA24" s="191"/>
    </row>
    <row r="25" spans="1:29" ht="12.75" customHeight="1" x14ac:dyDescent="0.25">
      <c r="A25" s="193" t="s">
        <v>50</v>
      </c>
      <c r="B25" s="186">
        <v>4</v>
      </c>
      <c r="C25" s="187">
        <v>84</v>
      </c>
      <c r="D25" s="188">
        <v>17</v>
      </c>
      <c r="E25" s="189">
        <v>842.99</v>
      </c>
      <c r="F25" s="186">
        <v>9</v>
      </c>
      <c r="G25" s="187">
        <v>181</v>
      </c>
      <c r="H25" s="188">
        <v>7</v>
      </c>
      <c r="I25" s="189">
        <v>119</v>
      </c>
      <c r="J25" s="186">
        <v>13</v>
      </c>
      <c r="K25" s="187">
        <v>502.63</v>
      </c>
      <c r="L25" s="188">
        <v>21</v>
      </c>
      <c r="M25" s="189">
        <v>499.9</v>
      </c>
      <c r="N25" s="186">
        <v>16</v>
      </c>
      <c r="O25" s="217">
        <v>610.35</v>
      </c>
      <c r="P25" s="188">
        <v>26</v>
      </c>
      <c r="Q25" s="218">
        <v>513.02</v>
      </c>
      <c r="R25" s="186">
        <v>44</v>
      </c>
      <c r="S25" s="217">
        <v>1390.89</v>
      </c>
      <c r="T25" s="188">
        <v>29</v>
      </c>
      <c r="U25" s="218">
        <v>2190.61</v>
      </c>
      <c r="V25" s="186">
        <v>9</v>
      </c>
      <c r="W25" s="217">
        <v>351.55</v>
      </c>
      <c r="X25" s="188">
        <v>5</v>
      </c>
      <c r="Y25" s="189">
        <v>284</v>
      </c>
      <c r="Z25" s="190">
        <f>B25+D25+F25+H25+J25+L25+N25+P25+R25+T25+V25+X25</f>
        <v>200</v>
      </c>
      <c r="AA25" s="219">
        <f>C25+E25+G25+I25+K25+M25+O25+Q25+S25+U25+W25+Y25</f>
        <v>7569.94</v>
      </c>
    </row>
    <row r="26" spans="1:29" ht="12.75" customHeight="1" x14ac:dyDescent="0.25">
      <c r="A26" s="193" t="s">
        <v>51</v>
      </c>
      <c r="B26" s="186"/>
      <c r="C26" s="187"/>
      <c r="D26" s="188">
        <v>5</v>
      </c>
      <c r="E26" s="189">
        <v>141.93</v>
      </c>
      <c r="F26" s="186">
        <v>3</v>
      </c>
      <c r="G26" s="187">
        <v>90.56</v>
      </c>
      <c r="H26" s="188">
        <v>8</v>
      </c>
      <c r="I26" s="189">
        <v>227.24</v>
      </c>
      <c r="J26" s="186">
        <v>8</v>
      </c>
      <c r="K26" s="187">
        <v>293.58</v>
      </c>
      <c r="L26" s="188">
        <v>12</v>
      </c>
      <c r="M26" s="189">
        <v>337.03</v>
      </c>
      <c r="N26" s="186">
        <v>5</v>
      </c>
      <c r="O26" s="217">
        <v>94.03</v>
      </c>
      <c r="P26" s="188">
        <v>16</v>
      </c>
      <c r="Q26" s="218">
        <v>568.28</v>
      </c>
      <c r="R26" s="16">
        <v>19</v>
      </c>
      <c r="S26" s="217">
        <v>548.6</v>
      </c>
      <c r="T26" s="188">
        <v>15</v>
      </c>
      <c r="U26" s="218">
        <v>369.71</v>
      </c>
      <c r="V26" s="186">
        <v>3</v>
      </c>
      <c r="W26" s="217">
        <v>106.38</v>
      </c>
      <c r="X26" s="188">
        <v>1</v>
      </c>
      <c r="Y26" s="189">
        <v>21.71</v>
      </c>
      <c r="Z26" s="190">
        <f>B26+D26+F26+H26+J26+L26+N26+P26+R26+T26+V26+X26</f>
        <v>95</v>
      </c>
      <c r="AA26" s="219">
        <f>C26+E26+G26+I26+K26+M26+O26+Q26+S26+U26+W26+Y26</f>
        <v>2799.05</v>
      </c>
    </row>
    <row r="27" spans="1:29" s="227" customFormat="1" ht="12.75" customHeight="1" x14ac:dyDescent="0.3">
      <c r="A27" s="220" t="s">
        <v>68</v>
      </c>
      <c r="B27" s="221">
        <f t="shared" ref="B27:Y27" si="6">B25+B26</f>
        <v>4</v>
      </c>
      <c r="C27" s="222">
        <f t="shared" si="6"/>
        <v>84</v>
      </c>
      <c r="D27" s="223">
        <f t="shared" si="6"/>
        <v>22</v>
      </c>
      <c r="E27" s="224">
        <f t="shared" si="6"/>
        <v>984.92000000000007</v>
      </c>
      <c r="F27" s="221">
        <f t="shared" si="6"/>
        <v>12</v>
      </c>
      <c r="G27" s="222">
        <f t="shared" si="6"/>
        <v>271.56</v>
      </c>
      <c r="H27" s="223">
        <f t="shared" si="6"/>
        <v>15</v>
      </c>
      <c r="I27" s="224">
        <f t="shared" si="6"/>
        <v>346.24</v>
      </c>
      <c r="J27" s="221">
        <f t="shared" si="6"/>
        <v>21</v>
      </c>
      <c r="K27" s="222">
        <f t="shared" si="6"/>
        <v>796.21</v>
      </c>
      <c r="L27" s="223">
        <f t="shared" si="6"/>
        <v>33</v>
      </c>
      <c r="M27" s="224">
        <f t="shared" si="6"/>
        <v>836.93</v>
      </c>
      <c r="N27" s="221">
        <f t="shared" si="6"/>
        <v>21</v>
      </c>
      <c r="O27" s="222">
        <f t="shared" si="6"/>
        <v>704.38</v>
      </c>
      <c r="P27" s="223">
        <f t="shared" si="6"/>
        <v>42</v>
      </c>
      <c r="Q27" s="224">
        <f t="shared" si="6"/>
        <v>1081.3</v>
      </c>
      <c r="R27" s="221">
        <f t="shared" si="6"/>
        <v>63</v>
      </c>
      <c r="S27" s="222">
        <f t="shared" si="6"/>
        <v>1939.4900000000002</v>
      </c>
      <c r="T27" s="223">
        <f t="shared" si="6"/>
        <v>44</v>
      </c>
      <c r="U27" s="224">
        <f t="shared" si="6"/>
        <v>2560.3200000000002</v>
      </c>
      <c r="V27" s="221">
        <f t="shared" si="6"/>
        <v>12</v>
      </c>
      <c r="W27" s="222">
        <f t="shared" si="6"/>
        <v>457.93</v>
      </c>
      <c r="X27" s="223">
        <f t="shared" si="6"/>
        <v>6</v>
      </c>
      <c r="Y27" s="542">
        <f t="shared" si="6"/>
        <v>305.70999999999998</v>
      </c>
      <c r="Z27" s="225">
        <f t="shared" ref="Z27:AA27" si="7">SUM(Z25:Z26)</f>
        <v>295</v>
      </c>
      <c r="AA27" s="226">
        <f t="shared" si="7"/>
        <v>10368.99</v>
      </c>
    </row>
    <row r="28" spans="1:29" s="227" customFormat="1" ht="12.75" customHeight="1" x14ac:dyDescent="0.3">
      <c r="A28" s="220"/>
      <c r="B28" s="228"/>
      <c r="C28" s="229"/>
      <c r="D28" s="230"/>
      <c r="E28" s="231"/>
      <c r="F28" s="228"/>
      <c r="G28" s="229"/>
      <c r="H28" s="230"/>
      <c r="I28" s="231"/>
      <c r="J28" s="228"/>
      <c r="K28" s="229"/>
      <c r="L28" s="230"/>
      <c r="M28" s="231"/>
      <c r="N28" s="228"/>
      <c r="O28" s="229"/>
      <c r="P28" s="230"/>
      <c r="Q28" s="231"/>
      <c r="R28" s="228"/>
      <c r="S28" s="229"/>
      <c r="T28" s="230"/>
      <c r="U28" s="231"/>
      <c r="V28" s="228"/>
      <c r="W28" s="229"/>
      <c r="X28" s="230"/>
      <c r="Y28" s="543"/>
      <c r="Z28" s="232"/>
      <c r="AA28" s="233"/>
    </row>
    <row r="29" spans="1:29" ht="12.75" customHeight="1" x14ac:dyDescent="0.3">
      <c r="A29" s="234" t="s">
        <v>19</v>
      </c>
      <c r="B29" s="186"/>
      <c r="C29" s="197">
        <f>SUM(C14+C22+C27)</f>
        <v>8228.869999999999</v>
      </c>
      <c r="E29" s="198">
        <f>SUM(E14+E22+E27)</f>
        <v>9892.4499999999989</v>
      </c>
      <c r="F29" s="186"/>
      <c r="G29" s="197">
        <f>SUM(G14+G22+G27)</f>
        <v>7070.7400000000007</v>
      </c>
      <c r="I29" s="198">
        <f>SUM(I14+I22+I27)</f>
        <v>6505.5199999999995</v>
      </c>
      <c r="J29" s="186"/>
      <c r="K29" s="197">
        <f>SUM(K14+K22+K27)</f>
        <v>6946.28</v>
      </c>
      <c r="M29" s="198">
        <f>SUM(M14+M22+M27)</f>
        <v>20120.27</v>
      </c>
      <c r="N29" s="186"/>
      <c r="O29" s="197">
        <f>SUM(O14+O22+O27)</f>
        <v>8151.0000000000009</v>
      </c>
      <c r="Q29" s="198">
        <f>SUM(Q14+Q22+Q27)</f>
        <v>10442.84</v>
      </c>
      <c r="R29" s="186"/>
      <c r="S29" s="197">
        <f>SUM(S14+S22+S27)</f>
        <v>15751.93</v>
      </c>
      <c r="U29" s="198">
        <f>SUM(U14+U22+U27)</f>
        <v>14519.539999999999</v>
      </c>
      <c r="V29" s="186"/>
      <c r="W29" s="197">
        <f>SUM(W14+W22+W27)</f>
        <v>3103.12</v>
      </c>
      <c r="Y29" s="215">
        <f>SUM(Y14+Y22+Y27)</f>
        <v>1983.26</v>
      </c>
      <c r="Z29" s="190"/>
      <c r="AA29" s="216">
        <f>SUM(AA14+AA22+AA27)</f>
        <v>112715.82</v>
      </c>
      <c r="AC29" s="204"/>
    </row>
    <row r="30" spans="1:29" ht="12.75" customHeight="1" x14ac:dyDescent="0.25">
      <c r="B30" s="186"/>
      <c r="C30" s="187"/>
      <c r="F30" s="186"/>
      <c r="G30" s="187"/>
      <c r="J30" s="186"/>
      <c r="K30" s="187"/>
      <c r="N30" s="186"/>
      <c r="O30" s="187"/>
      <c r="R30" s="186"/>
      <c r="S30" s="187"/>
      <c r="V30" s="186"/>
      <c r="W30" s="187"/>
      <c r="Z30" s="190"/>
      <c r="AA30" s="191"/>
    </row>
    <row r="31" spans="1:29" ht="12.75" customHeight="1" x14ac:dyDescent="0.3">
      <c r="A31" s="177" t="s">
        <v>28</v>
      </c>
      <c r="B31" s="186"/>
      <c r="C31" s="197"/>
      <c r="E31" s="198"/>
      <c r="F31" s="186"/>
      <c r="G31" s="235"/>
      <c r="I31" s="198"/>
      <c r="J31" s="186"/>
      <c r="K31" s="197"/>
      <c r="M31" s="198"/>
      <c r="N31" s="186"/>
      <c r="O31" s="197"/>
      <c r="Q31" s="198"/>
      <c r="R31" s="186"/>
      <c r="S31" s="197"/>
      <c r="U31" s="198"/>
      <c r="V31" s="186"/>
      <c r="W31" s="197"/>
      <c r="Y31" s="188"/>
      <c r="Z31" s="190"/>
      <c r="AA31" s="199"/>
      <c r="AB31" s="192"/>
      <c r="AC31" s="189"/>
    </row>
    <row r="32" spans="1:29" s="242" customFormat="1" x14ac:dyDescent="0.25">
      <c r="A32" s="237" t="s">
        <v>46</v>
      </c>
      <c r="B32" s="238"/>
      <c r="C32" s="238"/>
      <c r="D32" s="239"/>
      <c r="E32" s="239"/>
      <c r="F32" s="238"/>
      <c r="G32" s="238"/>
      <c r="H32" s="239"/>
      <c r="I32" s="239"/>
      <c r="J32" s="238"/>
      <c r="K32" s="238"/>
      <c r="L32" s="239"/>
      <c r="M32" s="239"/>
      <c r="N32" s="238"/>
      <c r="O32" s="238"/>
      <c r="P32" s="239">
        <v>1</v>
      </c>
      <c r="Q32" s="239">
        <v>80.650000000000006</v>
      </c>
      <c r="R32" s="238">
        <v>1</v>
      </c>
      <c r="S32" s="238">
        <v>148.58000000000001</v>
      </c>
      <c r="T32" s="239">
        <v>1</v>
      </c>
      <c r="U32" s="239">
        <v>165.25</v>
      </c>
      <c r="V32" s="238"/>
      <c r="W32" s="238"/>
      <c r="X32" s="239"/>
      <c r="Y32" s="239"/>
      <c r="Z32" s="240">
        <f t="shared" ref="Z32:AA34" si="8">SUM(B32+D32+F32+H32+J32+L32+N32+P32+R32+T32+V32+X32)</f>
        <v>3</v>
      </c>
      <c r="AA32" s="241">
        <f t="shared" si="8"/>
        <v>394.48</v>
      </c>
    </row>
    <row r="33" spans="1:31" s="242" customFormat="1" x14ac:dyDescent="0.25">
      <c r="A33" s="237" t="s">
        <v>62</v>
      </c>
      <c r="B33" s="238"/>
      <c r="C33" s="238"/>
      <c r="D33" s="239"/>
      <c r="E33" s="239"/>
      <c r="F33" s="238"/>
      <c r="G33" s="238"/>
      <c r="H33" s="239"/>
      <c r="I33" s="239"/>
      <c r="J33" s="238">
        <v>1</v>
      </c>
      <c r="K33" s="238">
        <v>315.54000000000002</v>
      </c>
      <c r="L33" s="239"/>
      <c r="M33" s="239"/>
      <c r="N33" s="238">
        <v>1</v>
      </c>
      <c r="O33" s="238">
        <v>9</v>
      </c>
      <c r="P33" s="239"/>
      <c r="Q33" s="239"/>
      <c r="R33" s="238"/>
      <c r="S33" s="238"/>
      <c r="T33" s="239"/>
      <c r="U33" s="239"/>
      <c r="V33" s="238"/>
      <c r="W33" s="238"/>
      <c r="X33" s="239"/>
      <c r="Y33" s="239"/>
      <c r="Z33" s="240">
        <f t="shared" si="8"/>
        <v>2</v>
      </c>
      <c r="AA33" s="241">
        <f t="shared" si="8"/>
        <v>324.54000000000002</v>
      </c>
    </row>
    <row r="34" spans="1:31" s="242" customFormat="1" x14ac:dyDescent="0.25">
      <c r="A34" s="237" t="s">
        <v>47</v>
      </c>
      <c r="B34" s="243"/>
      <c r="C34" s="243"/>
      <c r="D34" s="244"/>
      <c r="E34" s="244"/>
      <c r="F34" s="243"/>
      <c r="G34" s="243"/>
      <c r="H34" s="244"/>
      <c r="I34" s="244"/>
      <c r="J34" s="243"/>
      <c r="K34" s="243"/>
      <c r="L34" s="244"/>
      <c r="M34" s="244"/>
      <c r="N34" s="243"/>
      <c r="O34" s="243"/>
      <c r="P34" s="244"/>
      <c r="Q34" s="244"/>
      <c r="R34" s="243"/>
      <c r="S34" s="243"/>
      <c r="T34" s="244"/>
      <c r="U34" s="244"/>
      <c r="V34" s="243"/>
      <c r="W34" s="243"/>
      <c r="X34" s="244"/>
      <c r="Y34" s="244"/>
      <c r="Z34" s="245">
        <f t="shared" si="8"/>
        <v>0</v>
      </c>
      <c r="AA34" s="246">
        <f t="shared" si="8"/>
        <v>0</v>
      </c>
    </row>
    <row r="35" spans="1:31" s="177" customFormat="1" ht="12.75" customHeight="1" x14ac:dyDescent="0.3">
      <c r="A35" s="177" t="s">
        <v>59</v>
      </c>
      <c r="B35" s="247">
        <f t="shared" ref="B35:AA35" si="9">SUM(B32:B34)</f>
        <v>0</v>
      </c>
      <c r="C35" s="248">
        <f t="shared" si="9"/>
        <v>0</v>
      </c>
      <c r="D35" s="249">
        <f t="shared" si="9"/>
        <v>0</v>
      </c>
      <c r="E35" s="250">
        <f t="shared" si="9"/>
        <v>0</v>
      </c>
      <c r="F35" s="247">
        <f t="shared" si="9"/>
        <v>0</v>
      </c>
      <c r="G35" s="248">
        <f t="shared" si="9"/>
        <v>0</v>
      </c>
      <c r="H35" s="249">
        <f t="shared" si="9"/>
        <v>0</v>
      </c>
      <c r="I35" s="250">
        <f t="shared" si="9"/>
        <v>0</v>
      </c>
      <c r="J35" s="247">
        <f t="shared" si="9"/>
        <v>1</v>
      </c>
      <c r="K35" s="248">
        <f t="shared" si="9"/>
        <v>315.54000000000002</v>
      </c>
      <c r="L35" s="249">
        <f t="shared" si="9"/>
        <v>0</v>
      </c>
      <c r="M35" s="250">
        <f t="shared" si="9"/>
        <v>0</v>
      </c>
      <c r="N35" s="247">
        <f t="shared" si="9"/>
        <v>1</v>
      </c>
      <c r="O35" s="248">
        <f t="shared" si="9"/>
        <v>9</v>
      </c>
      <c r="P35" s="249">
        <f t="shared" si="9"/>
        <v>1</v>
      </c>
      <c r="Q35" s="250">
        <f t="shared" si="9"/>
        <v>80.650000000000006</v>
      </c>
      <c r="R35" s="247">
        <f t="shared" si="9"/>
        <v>1</v>
      </c>
      <c r="S35" s="248">
        <f t="shared" si="9"/>
        <v>148.58000000000001</v>
      </c>
      <c r="T35" s="249">
        <f t="shared" si="9"/>
        <v>1</v>
      </c>
      <c r="U35" s="250">
        <f t="shared" si="9"/>
        <v>165.25</v>
      </c>
      <c r="V35" s="247">
        <f t="shared" si="9"/>
        <v>0</v>
      </c>
      <c r="W35" s="248">
        <f t="shared" si="9"/>
        <v>0</v>
      </c>
      <c r="X35" s="249">
        <f t="shared" si="9"/>
        <v>0</v>
      </c>
      <c r="Y35" s="543">
        <f t="shared" si="9"/>
        <v>0</v>
      </c>
      <c r="Z35" s="251">
        <f t="shared" si="9"/>
        <v>5</v>
      </c>
      <c r="AA35" s="252">
        <f t="shared" si="9"/>
        <v>719.02</v>
      </c>
      <c r="AB35" s="253"/>
      <c r="AC35" s="215"/>
    </row>
    <row r="36" spans="1:31" s="177" customFormat="1" ht="12.75" customHeight="1" x14ac:dyDescent="0.3">
      <c r="B36" s="247"/>
      <c r="C36" s="248"/>
      <c r="D36" s="249"/>
      <c r="E36" s="250"/>
      <c r="F36" s="247"/>
      <c r="G36" s="248"/>
      <c r="H36" s="249"/>
      <c r="I36" s="250"/>
      <c r="J36" s="247"/>
      <c r="K36" s="248"/>
      <c r="L36" s="249"/>
      <c r="M36" s="250"/>
      <c r="N36" s="247"/>
      <c r="O36" s="248"/>
      <c r="P36" s="249"/>
      <c r="Q36" s="250"/>
      <c r="R36" s="247"/>
      <c r="S36" s="248"/>
      <c r="T36" s="249"/>
      <c r="U36" s="250"/>
      <c r="V36" s="247"/>
      <c r="W36" s="248"/>
      <c r="X36" s="249"/>
      <c r="Y36" s="543"/>
      <c r="Z36" s="251"/>
      <c r="AA36" s="252"/>
      <c r="AB36" s="253"/>
      <c r="AC36" s="215"/>
    </row>
    <row r="37" spans="1:31" s="177" customFormat="1" ht="12.75" customHeight="1" x14ac:dyDescent="0.3">
      <c r="A37" s="236"/>
      <c r="B37" s="247"/>
      <c r="C37" s="248"/>
      <c r="D37" s="249"/>
      <c r="E37" s="250"/>
      <c r="F37" s="247"/>
      <c r="G37" s="248"/>
      <c r="H37" s="249"/>
      <c r="I37" s="250"/>
      <c r="J37" s="247"/>
      <c r="K37" s="248"/>
      <c r="L37" s="249"/>
      <c r="M37" s="250"/>
      <c r="N37" s="247"/>
      <c r="O37" s="248"/>
      <c r="P37" s="249"/>
      <c r="Q37" s="250"/>
      <c r="R37" s="247"/>
      <c r="S37" s="248"/>
      <c r="T37" s="249"/>
      <c r="U37" s="250"/>
      <c r="V37" s="247"/>
      <c r="W37" s="248"/>
      <c r="X37" s="249"/>
      <c r="Y37" s="543"/>
      <c r="Z37" s="251"/>
      <c r="AA37" s="252"/>
      <c r="AB37" s="253"/>
      <c r="AC37" s="215"/>
    </row>
    <row r="38" spans="1:31" s="193" customFormat="1" ht="12.75" customHeight="1" x14ac:dyDescent="0.3">
      <c r="A38" s="177"/>
      <c r="B38" s="186"/>
      <c r="C38" s="254"/>
      <c r="D38" s="188"/>
      <c r="E38" s="255"/>
      <c r="F38" s="186"/>
      <c r="G38" s="254"/>
      <c r="H38" s="188"/>
      <c r="I38" s="255"/>
      <c r="J38" s="186"/>
      <c r="K38" s="254"/>
      <c r="L38" s="188"/>
      <c r="M38" s="255"/>
      <c r="N38" s="186"/>
      <c r="O38" s="254"/>
      <c r="P38" s="188"/>
      <c r="Q38" s="255"/>
      <c r="R38" s="186"/>
      <c r="S38" s="254"/>
      <c r="T38" s="188"/>
      <c r="U38" s="255"/>
      <c r="V38" s="186"/>
      <c r="W38" s="254"/>
      <c r="X38" s="188"/>
      <c r="Y38" s="544"/>
      <c r="Z38" s="190"/>
      <c r="AA38" s="256"/>
      <c r="AB38" s="253"/>
    </row>
    <row r="39" spans="1:31" s="260" customFormat="1" ht="26" x14ac:dyDescent="0.3">
      <c r="A39" s="257" t="s">
        <v>64</v>
      </c>
      <c r="B39" s="258"/>
      <c r="C39" s="259">
        <f>C29-C5-C35</f>
        <v>3017.369999999999</v>
      </c>
      <c r="D39" s="258"/>
      <c r="E39" s="259">
        <f>E29-E5-E35</f>
        <v>5662.4499999999989</v>
      </c>
      <c r="F39" s="259"/>
      <c r="G39" s="259">
        <f>G29-G5-G35</f>
        <v>4878.7400000000007</v>
      </c>
      <c r="H39" s="258"/>
      <c r="I39" s="259">
        <f>I29-I5-I35</f>
        <v>5040.5199999999995</v>
      </c>
      <c r="J39" s="258"/>
      <c r="K39" s="259">
        <f>K29-K5-K35</f>
        <v>4619.24</v>
      </c>
      <c r="L39" s="258"/>
      <c r="M39" s="259">
        <f>M29-M5-M35</f>
        <v>17450.77</v>
      </c>
      <c r="N39" s="259"/>
      <c r="O39" s="259">
        <f>O29-O5-O35</f>
        <v>6631.0000000000009</v>
      </c>
      <c r="P39" s="258"/>
      <c r="Q39" s="259">
        <f>Q29-Q5-Q35</f>
        <v>8369.19</v>
      </c>
      <c r="R39" s="258"/>
      <c r="S39" s="259">
        <f>S29-S5-S35</f>
        <v>10933.35</v>
      </c>
      <c r="T39" s="258"/>
      <c r="U39" s="259">
        <f>U29-U5-U35</f>
        <v>9798.7899999999991</v>
      </c>
      <c r="V39" s="258"/>
      <c r="W39" s="259">
        <f>W29-W5-W35</f>
        <v>2212.12</v>
      </c>
      <c r="X39" s="258"/>
      <c r="Y39" s="545">
        <f>Y29-Y5-Y35</f>
        <v>1785.26</v>
      </c>
      <c r="Z39" s="258"/>
      <c r="AA39" s="259">
        <f>AA29-AA5-AA35</f>
        <v>80398.8</v>
      </c>
      <c r="AB39" s="253"/>
      <c r="AE39" s="261"/>
    </row>
    <row r="40" spans="1:31" x14ac:dyDescent="0.25">
      <c r="A40" s="3"/>
      <c r="B40" s="193"/>
      <c r="C40" s="178"/>
      <c r="D40" s="193"/>
      <c r="E40" s="178"/>
      <c r="F40" s="193"/>
      <c r="G40" s="178"/>
      <c r="H40" s="193"/>
      <c r="I40" s="178"/>
      <c r="J40" s="193"/>
      <c r="K40" s="178"/>
      <c r="L40" s="193"/>
      <c r="M40" s="178"/>
      <c r="N40" s="193"/>
      <c r="O40" s="178"/>
      <c r="P40" s="193"/>
      <c r="Q40" s="178"/>
      <c r="R40" s="193"/>
      <c r="S40" s="178"/>
      <c r="T40" s="193"/>
      <c r="U40" s="178"/>
      <c r="V40" s="193"/>
      <c r="W40" s="178"/>
      <c r="X40" s="193"/>
      <c r="Z40" s="193"/>
      <c r="AA40" s="178"/>
    </row>
  </sheetData>
  <sheetProtection algorithmName="SHA-512" hashValue="Ci4rDITxuQC5h3WCZUYMnXoF0vN4DqbnFdiuRc5uuID6Vj7OqZ2c7I1HZnvDbjYYUPzw74hsQM8wZqeX85pkIw==" saltValue="wMA4ZlFHsKOFWSzlm+XE/A==" spinCount="100000" sheet="1" objects="1" scenarios="1" formatCells="0" formatColumns="0" formatRows="0" sort="0" autoFilter="0"/>
  <mergeCells count="13">
    <mergeCell ref="B1:C1"/>
    <mergeCell ref="D1:E1"/>
    <mergeCell ref="F1:G1"/>
    <mergeCell ref="H1:I1"/>
    <mergeCell ref="J1:K1"/>
    <mergeCell ref="V1:W1"/>
    <mergeCell ref="X1:Y1"/>
    <mergeCell ref="Z1:AA1"/>
    <mergeCell ref="L1:M1"/>
    <mergeCell ref="N1:O1"/>
    <mergeCell ref="P1:Q1"/>
    <mergeCell ref="R1:S1"/>
    <mergeCell ref="T1:U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pageSetUpPr fitToPage="1"/>
  </sheetPr>
  <dimension ref="A1:AE40"/>
  <sheetViews>
    <sheetView workbookViewId="0">
      <pane xSplit="1" topLeftCell="B1" activePane="topRight" state="frozen"/>
      <selection pane="topRight"/>
    </sheetView>
  </sheetViews>
  <sheetFormatPr defaultRowHeight="12.5" x14ac:dyDescent="0.25"/>
  <cols>
    <col min="1" max="1" width="50.7265625" customWidth="1"/>
    <col min="2" max="2" width="9.7265625" style="23" customWidth="1"/>
    <col min="3" max="3" width="14.54296875" style="1" customWidth="1"/>
    <col min="4" max="4" width="9.7265625" style="23" customWidth="1"/>
    <col min="5" max="5" width="14.54296875" style="1" customWidth="1"/>
    <col min="6" max="6" width="9.7265625" style="23" customWidth="1"/>
    <col min="7" max="7" width="14.54296875" style="1" customWidth="1"/>
    <col min="8" max="8" width="9.7265625" style="23" customWidth="1"/>
    <col min="9" max="9" width="14.54296875" style="1" customWidth="1"/>
    <col min="10" max="10" width="9.7265625" style="23" customWidth="1"/>
    <col min="11" max="11" width="14.54296875" style="1" customWidth="1"/>
    <col min="12" max="12" width="9.7265625" style="23" customWidth="1"/>
    <col min="13" max="13" width="14.54296875" style="1" customWidth="1"/>
    <col min="14" max="14" width="9.7265625" style="23" customWidth="1"/>
    <col min="15" max="15" width="14.54296875" style="1" customWidth="1"/>
    <col min="16" max="16" width="9.7265625" style="23" customWidth="1"/>
    <col min="17" max="17" width="14.54296875" style="1" customWidth="1"/>
    <col min="18" max="18" width="9.7265625" style="23" customWidth="1"/>
    <col min="19" max="19" width="14.54296875" style="1" customWidth="1"/>
    <col min="20" max="20" width="9.7265625" style="23" customWidth="1"/>
    <col min="21" max="21" width="14.54296875" style="1" customWidth="1"/>
    <col min="22" max="22" width="9.7265625" style="23" customWidth="1"/>
    <col min="23" max="23" width="14.54296875" style="1" customWidth="1"/>
    <col min="24" max="24" width="9.7265625" style="23" customWidth="1"/>
    <col min="25" max="25" width="14.54296875" style="1" customWidth="1"/>
    <col min="26" max="26" width="9.7265625" style="23" customWidth="1"/>
    <col min="27" max="27" width="14.54296875" style="1" customWidth="1"/>
    <col min="28" max="194" width="8.81640625" customWidth="1"/>
  </cols>
  <sheetData>
    <row r="1" spans="1:29" ht="16.5" customHeight="1" x14ac:dyDescent="0.3">
      <c r="A1" s="4" t="s">
        <v>92</v>
      </c>
      <c r="B1" s="626" t="s">
        <v>0</v>
      </c>
      <c r="C1" s="626"/>
      <c r="D1" s="627" t="s">
        <v>1</v>
      </c>
      <c r="E1" s="627"/>
      <c r="F1" s="626" t="s">
        <v>2</v>
      </c>
      <c r="G1" s="626"/>
      <c r="H1" s="627" t="s">
        <v>3</v>
      </c>
      <c r="I1" s="627"/>
      <c r="J1" s="626" t="s">
        <v>4</v>
      </c>
      <c r="K1" s="626"/>
      <c r="L1" s="627" t="s">
        <v>5</v>
      </c>
      <c r="M1" s="627"/>
      <c r="N1" s="626" t="s">
        <v>6</v>
      </c>
      <c r="O1" s="626"/>
      <c r="P1" s="627" t="s">
        <v>7</v>
      </c>
      <c r="Q1" s="627"/>
      <c r="R1" s="626" t="s">
        <v>8</v>
      </c>
      <c r="S1" s="626"/>
      <c r="T1" s="627" t="s">
        <v>9</v>
      </c>
      <c r="U1" s="627"/>
      <c r="V1" s="626" t="s">
        <v>10</v>
      </c>
      <c r="W1" s="626"/>
      <c r="X1" s="627" t="s">
        <v>11</v>
      </c>
      <c r="Y1" s="627"/>
      <c r="Z1" s="628" t="s">
        <v>12</v>
      </c>
      <c r="AA1" s="628"/>
    </row>
    <row r="2" spans="1:29" ht="12.75" customHeight="1" x14ac:dyDescent="0.3">
      <c r="A2" s="4" t="s">
        <v>65</v>
      </c>
      <c r="B2" s="36" t="s">
        <v>13</v>
      </c>
      <c r="C2" s="81" t="s">
        <v>14</v>
      </c>
      <c r="D2" s="41" t="s">
        <v>13</v>
      </c>
      <c r="E2" s="82" t="s">
        <v>14</v>
      </c>
      <c r="F2" s="36" t="s">
        <v>13</v>
      </c>
      <c r="G2" s="81" t="s">
        <v>14</v>
      </c>
      <c r="H2" s="41" t="s">
        <v>13</v>
      </c>
      <c r="I2" s="82" t="s">
        <v>14</v>
      </c>
      <c r="J2" s="36" t="s">
        <v>13</v>
      </c>
      <c r="K2" s="81" t="s">
        <v>14</v>
      </c>
      <c r="L2" s="41" t="s">
        <v>13</v>
      </c>
      <c r="M2" s="82" t="s">
        <v>14</v>
      </c>
      <c r="N2" s="36" t="s">
        <v>13</v>
      </c>
      <c r="O2" s="81" t="s">
        <v>14</v>
      </c>
      <c r="P2" s="41" t="s">
        <v>13</v>
      </c>
      <c r="Q2" s="82" t="s">
        <v>14</v>
      </c>
      <c r="R2" s="36" t="s">
        <v>13</v>
      </c>
      <c r="S2" s="81" t="s">
        <v>14</v>
      </c>
      <c r="T2" s="41" t="s">
        <v>13</v>
      </c>
      <c r="U2" s="82" t="s">
        <v>14</v>
      </c>
      <c r="V2" s="36" t="s">
        <v>13</v>
      </c>
      <c r="W2" s="81" t="s">
        <v>14</v>
      </c>
      <c r="X2" s="41" t="s">
        <v>13</v>
      </c>
      <c r="Y2" s="82" t="s">
        <v>14</v>
      </c>
      <c r="Z2" s="83" t="s">
        <v>13</v>
      </c>
      <c r="AA2" s="17" t="s">
        <v>14</v>
      </c>
    </row>
    <row r="3" spans="1:29" ht="12.75" customHeight="1" x14ac:dyDescent="0.25">
      <c r="A3" s="19" t="s">
        <v>77</v>
      </c>
      <c r="B3" s="16">
        <v>798</v>
      </c>
      <c r="C3" s="13">
        <v>8806.5</v>
      </c>
      <c r="D3" s="23">
        <v>738</v>
      </c>
      <c r="E3" s="1">
        <v>8260.5</v>
      </c>
      <c r="F3" s="16">
        <v>688</v>
      </c>
      <c r="G3" s="13">
        <v>7995</v>
      </c>
      <c r="H3" s="23">
        <v>688</v>
      </c>
      <c r="I3" s="1">
        <v>7935.5</v>
      </c>
      <c r="J3" s="16">
        <v>686</v>
      </c>
      <c r="K3" s="13">
        <v>7445</v>
      </c>
      <c r="L3" s="23">
        <v>677</v>
      </c>
      <c r="M3" s="1">
        <v>7787</v>
      </c>
      <c r="N3" s="16">
        <v>674</v>
      </c>
      <c r="O3" s="13">
        <v>7168.5</v>
      </c>
      <c r="P3" s="23">
        <v>702</v>
      </c>
      <c r="Q3" s="1">
        <v>7124.5</v>
      </c>
      <c r="R3" s="16">
        <v>781</v>
      </c>
      <c r="S3" s="13">
        <v>8000.5</v>
      </c>
      <c r="T3" s="23">
        <v>777</v>
      </c>
      <c r="U3" s="1">
        <v>7859</v>
      </c>
      <c r="V3" s="16">
        <v>778</v>
      </c>
      <c r="W3" s="13">
        <v>7521.5</v>
      </c>
      <c r="X3" s="23">
        <v>768</v>
      </c>
      <c r="Y3" s="1">
        <v>8363.5</v>
      </c>
      <c r="Z3" s="43">
        <f>B3+D3+F3+H3+J3+L3+N3+P3+R3+T3+V3+X3</f>
        <v>8755</v>
      </c>
      <c r="AA3" s="6">
        <f>C3+E3+G3+I3+K3+M3+O3+Q3+S3+U3+W3+Y3</f>
        <v>94267</v>
      </c>
      <c r="AC3" s="18"/>
    </row>
    <row r="4" spans="1:29" ht="12.75" customHeight="1" x14ac:dyDescent="0.25">
      <c r="A4" s="3" t="s">
        <v>38</v>
      </c>
      <c r="B4" s="16"/>
      <c r="C4" s="25">
        <v>1572</v>
      </c>
      <c r="E4" s="27">
        <v>1428</v>
      </c>
      <c r="F4" s="16"/>
      <c r="G4" s="25">
        <v>1306</v>
      </c>
      <c r="I4" s="27">
        <v>1324</v>
      </c>
      <c r="J4" s="16"/>
      <c r="K4" s="25">
        <v>1326</v>
      </c>
      <c r="M4" s="27">
        <v>1296</v>
      </c>
      <c r="N4" s="16"/>
      <c r="O4" s="25">
        <v>1276</v>
      </c>
      <c r="Q4" s="27">
        <v>1368</v>
      </c>
      <c r="R4" s="16"/>
      <c r="S4" s="25">
        <v>1506</v>
      </c>
      <c r="U4" s="27">
        <v>1510</v>
      </c>
      <c r="V4" s="16"/>
      <c r="W4" s="25">
        <v>1486</v>
      </c>
      <c r="Y4" s="27">
        <v>1470</v>
      </c>
      <c r="Z4" s="43"/>
      <c r="AA4" s="7">
        <f>C4+E4+G4+I4+K4+M4+O4+Q4+S4+U4+W4+Y4</f>
        <v>16868</v>
      </c>
    </row>
    <row r="5" spans="1:29" ht="12.75" customHeight="1" x14ac:dyDescent="0.3">
      <c r="A5" s="4" t="s">
        <v>15</v>
      </c>
      <c r="B5" s="16"/>
      <c r="C5" s="26">
        <f>SUM(C3:C4)</f>
        <v>10378.5</v>
      </c>
      <c r="E5" s="10">
        <f>SUM(E3:E4)</f>
        <v>9688.5</v>
      </c>
      <c r="F5" s="16"/>
      <c r="G5" s="26">
        <f>SUM(G3:G4)</f>
        <v>9301</v>
      </c>
      <c r="I5" s="10">
        <f>SUM(I3:I4)</f>
        <v>9259.5</v>
      </c>
      <c r="J5" s="16"/>
      <c r="K5" s="26">
        <f>SUM(K3:K4)</f>
        <v>8771</v>
      </c>
      <c r="M5" s="10">
        <f>SUM(M3:M4)</f>
        <v>9083</v>
      </c>
      <c r="N5" s="16"/>
      <c r="O5" s="26">
        <f>SUM(O3:O4)</f>
        <v>8444.5</v>
      </c>
      <c r="Q5" s="10">
        <f>SUM(Q3:Q4)</f>
        <v>8492.5</v>
      </c>
      <c r="R5" s="16"/>
      <c r="S5" s="26">
        <f>SUM(S3:S4)</f>
        <v>9506.5</v>
      </c>
      <c r="U5" s="10">
        <f>SUM(U3:U4)</f>
        <v>9369</v>
      </c>
      <c r="V5" s="16"/>
      <c r="W5" s="26">
        <f>SUM(W3:W4)</f>
        <v>9007.5</v>
      </c>
      <c r="Y5" s="10">
        <f>SUM(Y3:Y4)</f>
        <v>9833.5</v>
      </c>
      <c r="Z5" s="43"/>
      <c r="AA5" s="9">
        <f>SUM(AA3:AA4)</f>
        <v>111135</v>
      </c>
    </row>
    <row r="6" spans="1:29" ht="12.75" customHeight="1" x14ac:dyDescent="0.3">
      <c r="A6" s="3"/>
      <c r="B6" s="16"/>
      <c r="C6" s="26"/>
      <c r="E6" s="10"/>
      <c r="F6" s="16"/>
      <c r="G6" s="26"/>
      <c r="I6" s="10"/>
      <c r="J6" s="16"/>
      <c r="K6" s="26"/>
      <c r="M6" s="10"/>
      <c r="N6" s="16"/>
      <c r="O6" s="26"/>
      <c r="Q6" s="10"/>
      <c r="R6" s="16"/>
      <c r="S6" s="26"/>
      <c r="U6" s="10"/>
      <c r="V6" s="16"/>
      <c r="W6" s="26"/>
      <c r="Y6" s="10"/>
      <c r="Z6" s="43"/>
      <c r="AA6" s="9"/>
    </row>
    <row r="7" spans="1:29" s="3" customFormat="1" ht="12.75" customHeight="1" x14ac:dyDescent="0.25">
      <c r="A7" s="3" t="s">
        <v>67</v>
      </c>
      <c r="B7" s="16"/>
      <c r="C7" s="92">
        <v>316766.46999999997</v>
      </c>
      <c r="D7" s="23"/>
      <c r="E7" s="93">
        <v>267329.89</v>
      </c>
      <c r="F7" s="16"/>
      <c r="G7" s="92">
        <v>273925.23</v>
      </c>
      <c r="H7" s="23"/>
      <c r="I7" s="93">
        <v>274002.58</v>
      </c>
      <c r="J7" s="16"/>
      <c r="K7" s="92">
        <v>260553.81</v>
      </c>
      <c r="L7" s="23"/>
      <c r="M7" s="93">
        <v>254088.38</v>
      </c>
      <c r="N7" s="16"/>
      <c r="O7" s="92">
        <v>229166.57</v>
      </c>
      <c r="P7" s="23"/>
      <c r="Q7" s="93">
        <v>248990.95</v>
      </c>
      <c r="R7" s="16"/>
      <c r="S7" s="92">
        <v>316012.14</v>
      </c>
      <c r="T7" s="23"/>
      <c r="U7" s="93">
        <v>314309.18</v>
      </c>
      <c r="V7" s="16"/>
      <c r="W7" s="92">
        <v>306069.45</v>
      </c>
      <c r="X7" s="23"/>
      <c r="Y7" s="93">
        <v>338739.64</v>
      </c>
      <c r="Z7" s="72"/>
      <c r="AA7" s="95">
        <f>C7+E7+G7+I7+K7+M7+O7+Q7+S7+U7+W7+Y7</f>
        <v>3399954.2900000005</v>
      </c>
      <c r="AC7" s="93"/>
    </row>
    <row r="8" spans="1:29" ht="12.75" customHeight="1" x14ac:dyDescent="0.3">
      <c r="A8" s="4"/>
      <c r="B8" s="16"/>
      <c r="C8" s="26"/>
      <c r="E8" s="10"/>
      <c r="F8" s="16"/>
      <c r="G8" s="26"/>
      <c r="I8" s="10"/>
      <c r="J8" s="16"/>
      <c r="K8" s="26"/>
      <c r="M8" s="10"/>
      <c r="N8" s="16"/>
      <c r="O8" s="26"/>
      <c r="Q8" s="10"/>
      <c r="R8" s="16"/>
      <c r="S8" s="26"/>
      <c r="U8" s="10"/>
      <c r="V8" s="16"/>
      <c r="W8" s="26"/>
      <c r="Y8" s="10"/>
      <c r="Z8" s="72"/>
      <c r="AA8" s="9"/>
      <c r="AC8" s="11"/>
    </row>
    <row r="9" spans="1:29" ht="12.75" customHeight="1" x14ac:dyDescent="0.3">
      <c r="A9" s="4" t="s">
        <v>24</v>
      </c>
      <c r="B9" s="16"/>
      <c r="C9" s="13"/>
      <c r="F9" s="16"/>
      <c r="G9" s="13"/>
      <c r="J9" s="16"/>
      <c r="K9" s="13"/>
      <c r="N9" s="16"/>
      <c r="O9" s="13"/>
      <c r="R9" s="16"/>
      <c r="S9" s="13"/>
      <c r="V9" s="16"/>
      <c r="W9" s="13"/>
      <c r="Z9" s="43"/>
      <c r="AA9" s="6"/>
    </row>
    <row r="10" spans="1:29" ht="12.75" customHeight="1" x14ac:dyDescent="0.25">
      <c r="A10" s="3" t="s">
        <v>26</v>
      </c>
      <c r="B10" s="16">
        <v>318</v>
      </c>
      <c r="C10" s="13">
        <v>13594.72</v>
      </c>
      <c r="D10" s="530">
        <v>270</v>
      </c>
      <c r="E10" s="532">
        <v>10809.65</v>
      </c>
      <c r="F10" s="16">
        <v>223</v>
      </c>
      <c r="G10" s="16">
        <v>8860.42</v>
      </c>
      <c r="H10" s="23">
        <v>251</v>
      </c>
      <c r="I10" s="1">
        <v>10099.67</v>
      </c>
      <c r="J10" s="16">
        <v>227</v>
      </c>
      <c r="K10" s="13">
        <v>10236.67</v>
      </c>
      <c r="L10" s="530">
        <v>207</v>
      </c>
      <c r="M10" s="532">
        <v>8947.2800000000007</v>
      </c>
      <c r="N10" s="16">
        <v>205</v>
      </c>
      <c r="O10" s="13">
        <v>8454.61</v>
      </c>
      <c r="P10" s="530">
        <v>227</v>
      </c>
      <c r="Q10" s="532">
        <v>10005.92</v>
      </c>
      <c r="R10" s="16">
        <v>316</v>
      </c>
      <c r="S10" s="13">
        <v>13139.12</v>
      </c>
      <c r="T10" s="23">
        <v>341</v>
      </c>
      <c r="U10" s="1">
        <v>15215.01</v>
      </c>
      <c r="V10" s="16">
        <v>325</v>
      </c>
      <c r="W10" s="13">
        <v>20345.29</v>
      </c>
      <c r="X10" s="23">
        <v>298</v>
      </c>
      <c r="Y10" s="1">
        <v>14504</v>
      </c>
      <c r="Z10" s="43">
        <f t="shared" ref="Z10:AA13" si="0">B10+D10+F10+H10+J10+L10+N10+P10+R10+T10+V10+X10</f>
        <v>3208</v>
      </c>
      <c r="AA10" s="6">
        <f t="shared" si="0"/>
        <v>144212.35999999999</v>
      </c>
    </row>
    <row r="11" spans="1:29" ht="12.75" customHeight="1" x14ac:dyDescent="0.25">
      <c r="A11" s="3" t="s">
        <v>79</v>
      </c>
      <c r="B11" s="16">
        <v>33</v>
      </c>
      <c r="C11" s="13">
        <v>1202.03</v>
      </c>
      <c r="D11" s="530">
        <v>23</v>
      </c>
      <c r="E11" s="532">
        <v>1097.33</v>
      </c>
      <c r="F11" s="16">
        <v>14</v>
      </c>
      <c r="G11" s="16">
        <v>398.44</v>
      </c>
      <c r="H11" s="23">
        <v>15</v>
      </c>
      <c r="I11" s="1">
        <v>445.61</v>
      </c>
      <c r="J11" s="16">
        <v>40</v>
      </c>
      <c r="K11" s="13">
        <v>822.13</v>
      </c>
      <c r="L11" s="530">
        <v>27</v>
      </c>
      <c r="M11" s="532">
        <v>1263.52</v>
      </c>
      <c r="N11" s="16">
        <v>35</v>
      </c>
      <c r="O11" s="13">
        <v>169.07</v>
      </c>
      <c r="P11" s="530">
        <v>18</v>
      </c>
      <c r="Q11" s="532">
        <v>897.24</v>
      </c>
      <c r="R11" s="16">
        <v>28</v>
      </c>
      <c r="S11" s="13">
        <v>593.59</v>
      </c>
      <c r="T11" s="23">
        <v>27</v>
      </c>
      <c r="U11" s="1">
        <v>844.52</v>
      </c>
      <c r="V11" s="16">
        <v>32</v>
      </c>
      <c r="W11" s="13">
        <v>435.5</v>
      </c>
      <c r="X11" s="23">
        <v>37</v>
      </c>
      <c r="Y11" s="1">
        <v>1965.2</v>
      </c>
      <c r="Z11" s="43">
        <f t="shared" ref="Z11" si="1">B11+D11+F11+H11+J11+L11+N11+P11+R11+T11+V11+X11</f>
        <v>329</v>
      </c>
      <c r="AA11" s="6">
        <f t="shared" ref="AA11" si="2">C11+E11+G11+I11+K11+M11+O11+Q11+S11+U11+W11+Y11</f>
        <v>10134.18</v>
      </c>
    </row>
    <row r="12" spans="1:29" ht="12.75" customHeight="1" x14ac:dyDescent="0.25">
      <c r="A12" s="360" t="s">
        <v>76</v>
      </c>
      <c r="B12" s="16">
        <v>3</v>
      </c>
      <c r="C12" s="13">
        <v>-125.7</v>
      </c>
      <c r="D12" s="530">
        <v>0</v>
      </c>
      <c r="E12" s="532">
        <v>9.73</v>
      </c>
      <c r="F12" s="16">
        <v>-1</v>
      </c>
      <c r="G12" s="16">
        <v>-146.12</v>
      </c>
      <c r="H12" s="23">
        <v>11</v>
      </c>
      <c r="I12" s="1">
        <v>277.14999999999998</v>
      </c>
      <c r="J12" s="16">
        <v>9</v>
      </c>
      <c r="K12" s="13">
        <v>103.15</v>
      </c>
      <c r="L12" s="530">
        <v>4</v>
      </c>
      <c r="M12" s="532">
        <v>133.54</v>
      </c>
      <c r="N12" s="16">
        <v>5</v>
      </c>
      <c r="O12" s="13">
        <v>-24.59</v>
      </c>
      <c r="P12" s="530">
        <v>6</v>
      </c>
      <c r="Q12" s="532">
        <v>158.66999999999999</v>
      </c>
      <c r="R12" s="16">
        <v>4</v>
      </c>
      <c r="S12" s="13">
        <v>125.82</v>
      </c>
      <c r="T12" s="23">
        <v>9</v>
      </c>
      <c r="U12" s="1">
        <v>118.67</v>
      </c>
      <c r="V12" s="16">
        <v>10</v>
      </c>
      <c r="W12" s="13">
        <v>235.66</v>
      </c>
      <c r="X12" s="23">
        <v>5</v>
      </c>
      <c r="Y12" s="1">
        <v>48.94</v>
      </c>
      <c r="Z12" s="43">
        <f t="shared" si="0"/>
        <v>65</v>
      </c>
      <c r="AA12" s="6">
        <f t="shared" si="0"/>
        <v>914.91999999999985</v>
      </c>
    </row>
    <row r="13" spans="1:29" ht="12.75" customHeight="1" x14ac:dyDescent="0.25">
      <c r="A13" s="3" t="s">
        <v>72</v>
      </c>
      <c r="B13" s="25"/>
      <c r="C13" s="14"/>
      <c r="D13" s="27"/>
      <c r="E13" s="2"/>
      <c r="F13" s="25">
        <v>6</v>
      </c>
      <c r="G13" s="25">
        <v>0</v>
      </c>
      <c r="H13" s="27"/>
      <c r="I13" s="2"/>
      <c r="J13" s="25"/>
      <c r="K13" s="14"/>
      <c r="L13" s="27">
        <v>3</v>
      </c>
      <c r="M13" s="2">
        <v>0</v>
      </c>
      <c r="N13" s="25"/>
      <c r="O13" s="14"/>
      <c r="P13" s="27"/>
      <c r="Q13" s="2"/>
      <c r="R13" s="25"/>
      <c r="S13" s="14"/>
      <c r="T13" s="27">
        <v>1</v>
      </c>
      <c r="U13" s="2">
        <v>0</v>
      </c>
      <c r="V13" s="25">
        <v>1</v>
      </c>
      <c r="W13" s="14">
        <v>0</v>
      </c>
      <c r="X13" s="27"/>
      <c r="Y13" s="2"/>
      <c r="Z13" s="43">
        <f t="shared" si="0"/>
        <v>11</v>
      </c>
      <c r="AA13" s="6">
        <f t="shared" si="0"/>
        <v>0</v>
      </c>
    </row>
    <row r="14" spans="1:29" ht="12.75" customHeight="1" x14ac:dyDescent="0.3">
      <c r="A14" s="20" t="s">
        <v>20</v>
      </c>
      <c r="B14" s="16">
        <f t="shared" ref="B14:AA14" si="3">SUM(B10:B13)</f>
        <v>354</v>
      </c>
      <c r="C14" s="26">
        <f t="shared" si="3"/>
        <v>14671.05</v>
      </c>
      <c r="D14" s="23">
        <f t="shared" si="3"/>
        <v>293</v>
      </c>
      <c r="E14" s="529">
        <f t="shared" si="3"/>
        <v>11916.71</v>
      </c>
      <c r="F14" s="16">
        <f t="shared" si="3"/>
        <v>242</v>
      </c>
      <c r="G14" s="26">
        <f t="shared" si="3"/>
        <v>9112.74</v>
      </c>
      <c r="H14" s="23">
        <f t="shared" si="3"/>
        <v>277</v>
      </c>
      <c r="I14" s="10">
        <f t="shared" si="3"/>
        <v>10822.43</v>
      </c>
      <c r="J14" s="16">
        <f t="shared" si="3"/>
        <v>276</v>
      </c>
      <c r="K14" s="26">
        <f t="shared" si="3"/>
        <v>11161.949999999999</v>
      </c>
      <c r="L14" s="23">
        <f t="shared" si="3"/>
        <v>241</v>
      </c>
      <c r="M14" s="10">
        <f t="shared" si="3"/>
        <v>10344.340000000002</v>
      </c>
      <c r="N14" s="16">
        <f t="shared" si="3"/>
        <v>245</v>
      </c>
      <c r="O14" s="26">
        <f t="shared" si="3"/>
        <v>8599.09</v>
      </c>
      <c r="P14" s="23">
        <f t="shared" si="3"/>
        <v>251</v>
      </c>
      <c r="Q14" s="10">
        <f t="shared" si="3"/>
        <v>11061.83</v>
      </c>
      <c r="R14" s="16">
        <f t="shared" si="3"/>
        <v>348</v>
      </c>
      <c r="S14" s="26">
        <f t="shared" si="3"/>
        <v>13858.53</v>
      </c>
      <c r="T14" s="530">
        <f t="shared" si="3"/>
        <v>378</v>
      </c>
      <c r="U14" s="529">
        <f t="shared" si="3"/>
        <v>16178.2</v>
      </c>
      <c r="V14" s="16">
        <f t="shared" si="3"/>
        <v>368</v>
      </c>
      <c r="W14" s="26">
        <f t="shared" si="3"/>
        <v>21016.45</v>
      </c>
      <c r="X14" s="23">
        <f t="shared" si="3"/>
        <v>340</v>
      </c>
      <c r="Y14" s="10">
        <f t="shared" si="3"/>
        <v>16518.14</v>
      </c>
      <c r="Z14" s="73">
        <f t="shared" si="3"/>
        <v>3613</v>
      </c>
      <c r="AA14" s="22">
        <f t="shared" si="3"/>
        <v>155261.46</v>
      </c>
    </row>
    <row r="15" spans="1:29" ht="12.75" customHeight="1" x14ac:dyDescent="0.25">
      <c r="B15" s="16"/>
      <c r="C15" s="13"/>
      <c r="F15" s="16"/>
      <c r="G15" s="13"/>
      <c r="J15" s="16"/>
      <c r="K15" s="13"/>
      <c r="N15" s="16"/>
      <c r="O15" s="13"/>
      <c r="R15" s="16"/>
      <c r="S15" s="13"/>
      <c r="V15" s="16"/>
      <c r="W15" s="13"/>
      <c r="Z15" s="43"/>
      <c r="AA15" s="6"/>
    </row>
    <row r="16" spans="1:29" ht="12.75" customHeight="1" x14ac:dyDescent="0.3">
      <c r="A16" s="4" t="s">
        <v>25</v>
      </c>
      <c r="B16" s="16"/>
      <c r="C16" s="13"/>
      <c r="F16" s="16"/>
      <c r="G16" s="13"/>
      <c r="J16" s="16"/>
      <c r="K16" s="13"/>
      <c r="N16" s="16"/>
      <c r="O16" s="13"/>
      <c r="R16" s="16"/>
      <c r="S16" s="13"/>
      <c r="V16" s="16"/>
      <c r="W16" s="13"/>
      <c r="Z16" s="43"/>
      <c r="AA16" s="6"/>
    </row>
    <row r="17" spans="1:27" ht="12.75" customHeight="1" x14ac:dyDescent="0.25">
      <c r="A17" s="3" t="s">
        <v>49</v>
      </c>
      <c r="B17" s="16"/>
      <c r="C17" s="13"/>
      <c r="F17" s="16"/>
      <c r="G17" s="13"/>
      <c r="J17" s="16"/>
      <c r="K17" s="13"/>
      <c r="N17" s="16"/>
      <c r="O17" s="13"/>
      <c r="R17" s="16"/>
      <c r="S17" s="13"/>
      <c r="V17" s="16"/>
      <c r="W17" s="13"/>
      <c r="Z17" s="43">
        <f t="shared" ref="Z17:AA21" si="4">B17+D17+F17+H17+J17+L17+N17+P17+R17+T17+V17+X17</f>
        <v>0</v>
      </c>
      <c r="AA17" s="6">
        <f t="shared" si="4"/>
        <v>0</v>
      </c>
    </row>
    <row r="18" spans="1:27" ht="12.75" customHeight="1" x14ac:dyDescent="0.25">
      <c r="A18" s="3" t="s">
        <v>22</v>
      </c>
      <c r="B18" s="16"/>
      <c r="C18" s="13"/>
      <c r="F18" s="16"/>
      <c r="G18" s="13"/>
      <c r="J18" s="16"/>
      <c r="K18" s="13"/>
      <c r="M18" s="532"/>
      <c r="N18" s="16"/>
      <c r="O18" s="13"/>
      <c r="R18" s="16"/>
      <c r="S18" s="13"/>
      <c r="V18" s="16"/>
      <c r="W18" s="13"/>
      <c r="Z18" s="43">
        <f t="shared" si="4"/>
        <v>0</v>
      </c>
      <c r="AA18" s="6">
        <f t="shared" si="4"/>
        <v>0</v>
      </c>
    </row>
    <row r="19" spans="1:27" ht="12.75" customHeight="1" x14ac:dyDescent="0.25">
      <c r="A19" s="3" t="s">
        <v>53</v>
      </c>
      <c r="B19" s="16">
        <v>-6</v>
      </c>
      <c r="C19" s="16">
        <v>3985.74</v>
      </c>
      <c r="D19" s="23">
        <v>3</v>
      </c>
      <c r="E19" s="530">
        <v>3858.88</v>
      </c>
      <c r="F19" s="16">
        <v>3</v>
      </c>
      <c r="G19" s="16">
        <v>5770.54</v>
      </c>
      <c r="H19" s="23">
        <v>2</v>
      </c>
      <c r="I19" s="530">
        <v>1752.27</v>
      </c>
      <c r="J19" s="16">
        <v>2</v>
      </c>
      <c r="K19" s="13">
        <v>3482.34</v>
      </c>
      <c r="L19" s="23">
        <v>-4</v>
      </c>
      <c r="M19" s="1">
        <v>1628.46</v>
      </c>
      <c r="N19" s="16">
        <v>5</v>
      </c>
      <c r="O19" s="13">
        <v>3227.75</v>
      </c>
      <c r="P19" s="23">
        <v>5</v>
      </c>
      <c r="Q19" s="532">
        <v>2737.16</v>
      </c>
      <c r="R19" s="16">
        <v>4</v>
      </c>
      <c r="S19" s="13">
        <v>2569.06</v>
      </c>
      <c r="T19" s="23">
        <v>4</v>
      </c>
      <c r="U19" s="1">
        <v>918.69</v>
      </c>
      <c r="V19" s="16">
        <v>4</v>
      </c>
      <c r="W19" s="13">
        <v>3050.73</v>
      </c>
      <c r="X19" s="23">
        <v>9</v>
      </c>
      <c r="Y19" s="1">
        <v>4645.82</v>
      </c>
      <c r="Z19" s="43">
        <f t="shared" si="4"/>
        <v>31</v>
      </c>
      <c r="AA19" s="6">
        <f t="shared" si="4"/>
        <v>37627.440000000002</v>
      </c>
    </row>
    <row r="20" spans="1:27" ht="12.75" customHeight="1" x14ac:dyDescent="0.25">
      <c r="A20" s="3" t="s">
        <v>23</v>
      </c>
      <c r="B20" s="16">
        <v>0</v>
      </c>
      <c r="C20" s="16">
        <v>1757.77</v>
      </c>
      <c r="D20" s="23">
        <v>4</v>
      </c>
      <c r="E20" s="530">
        <v>1528.89</v>
      </c>
      <c r="F20" s="16">
        <v>11</v>
      </c>
      <c r="G20" s="16">
        <v>7270.69</v>
      </c>
      <c r="H20" s="23">
        <v>17</v>
      </c>
      <c r="I20" s="530">
        <v>12021.4</v>
      </c>
      <c r="J20" s="16">
        <v>29</v>
      </c>
      <c r="K20" s="13">
        <v>15500.91</v>
      </c>
      <c r="L20" s="23">
        <v>15</v>
      </c>
      <c r="M20" s="532">
        <v>5226.42</v>
      </c>
      <c r="N20" s="16">
        <v>15</v>
      </c>
      <c r="O20" s="13">
        <v>5535.25</v>
      </c>
      <c r="P20" s="23">
        <v>9</v>
      </c>
      <c r="Q20" s="532">
        <v>4175.95</v>
      </c>
      <c r="R20" s="16">
        <v>12</v>
      </c>
      <c r="S20" s="13">
        <v>6513.75</v>
      </c>
      <c r="T20" s="23">
        <v>25</v>
      </c>
      <c r="U20" s="1">
        <v>8550.89</v>
      </c>
      <c r="V20" s="16">
        <v>18</v>
      </c>
      <c r="W20" s="13">
        <v>9273.39</v>
      </c>
      <c r="X20" s="23">
        <v>20</v>
      </c>
      <c r="Y20" s="1">
        <v>8643.2199999999993</v>
      </c>
      <c r="Z20" s="43">
        <f t="shared" si="4"/>
        <v>175</v>
      </c>
      <c r="AA20" s="6">
        <f t="shared" si="4"/>
        <v>85998.53</v>
      </c>
    </row>
    <row r="21" spans="1:27" ht="12.75" customHeight="1" x14ac:dyDescent="0.25">
      <c r="A21" s="3" t="s">
        <v>55</v>
      </c>
      <c r="B21" s="25">
        <v>1</v>
      </c>
      <c r="C21" s="14">
        <v>147</v>
      </c>
      <c r="D21" s="27"/>
      <c r="E21" s="2"/>
      <c r="F21" s="25"/>
      <c r="G21" s="14"/>
      <c r="H21" s="27"/>
      <c r="I21" s="2"/>
      <c r="J21" s="16"/>
      <c r="K21" s="13"/>
      <c r="N21" s="16"/>
      <c r="O21" s="13"/>
      <c r="P21" s="23">
        <v>15</v>
      </c>
      <c r="Q21" s="1">
        <v>5378.29</v>
      </c>
      <c r="R21" s="16">
        <v>1</v>
      </c>
      <c r="S21" s="13">
        <v>100.79</v>
      </c>
      <c r="T21" s="23">
        <v>3</v>
      </c>
      <c r="U21" s="1">
        <v>479.65</v>
      </c>
      <c r="V21" s="16"/>
      <c r="W21" s="13"/>
      <c r="Z21" s="43">
        <f t="shared" si="4"/>
        <v>20</v>
      </c>
      <c r="AA21" s="6">
        <f t="shared" si="4"/>
        <v>6105.73</v>
      </c>
    </row>
    <row r="22" spans="1:27" ht="12.75" customHeight="1" x14ac:dyDescent="0.3">
      <c r="A22" s="4" t="s">
        <v>21</v>
      </c>
      <c r="B22" s="16">
        <f t="shared" ref="B22:AA22" si="5">SUM(B17:B21)</f>
        <v>-5</v>
      </c>
      <c r="C22" s="26">
        <f t="shared" si="5"/>
        <v>5890.51</v>
      </c>
      <c r="D22" s="23">
        <f t="shared" si="5"/>
        <v>7</v>
      </c>
      <c r="E22" s="10">
        <f t="shared" si="5"/>
        <v>5387.77</v>
      </c>
      <c r="F22" s="16">
        <f t="shared" si="5"/>
        <v>14</v>
      </c>
      <c r="G22" s="26">
        <f t="shared" si="5"/>
        <v>13041.23</v>
      </c>
      <c r="H22" s="23">
        <f t="shared" si="5"/>
        <v>19</v>
      </c>
      <c r="I22" s="10">
        <f t="shared" si="5"/>
        <v>13773.67</v>
      </c>
      <c r="J22" s="35">
        <f t="shared" si="5"/>
        <v>31</v>
      </c>
      <c r="K22" s="32">
        <f t="shared" si="5"/>
        <v>18983.25</v>
      </c>
      <c r="L22" s="34">
        <f t="shared" si="5"/>
        <v>11</v>
      </c>
      <c r="M22" s="33">
        <f t="shared" si="5"/>
        <v>6854.88</v>
      </c>
      <c r="N22" s="35">
        <f t="shared" si="5"/>
        <v>20</v>
      </c>
      <c r="O22" s="32">
        <f t="shared" si="5"/>
        <v>8763</v>
      </c>
      <c r="P22" s="34">
        <f t="shared" si="5"/>
        <v>29</v>
      </c>
      <c r="Q22" s="33">
        <f t="shared" si="5"/>
        <v>12291.4</v>
      </c>
      <c r="R22" s="35">
        <f t="shared" si="5"/>
        <v>17</v>
      </c>
      <c r="S22" s="32">
        <f t="shared" si="5"/>
        <v>9183.6</v>
      </c>
      <c r="T22" s="34">
        <f t="shared" si="5"/>
        <v>32</v>
      </c>
      <c r="U22" s="531">
        <f t="shared" si="5"/>
        <v>9949.23</v>
      </c>
      <c r="V22" s="35">
        <f t="shared" si="5"/>
        <v>22</v>
      </c>
      <c r="W22" s="32">
        <f t="shared" si="5"/>
        <v>12324.119999999999</v>
      </c>
      <c r="X22" s="34">
        <f t="shared" si="5"/>
        <v>29</v>
      </c>
      <c r="Y22" s="33">
        <f t="shared" si="5"/>
        <v>13289.039999999999</v>
      </c>
      <c r="Z22" s="73">
        <f t="shared" si="5"/>
        <v>226</v>
      </c>
      <c r="AA22" s="22">
        <f t="shared" si="5"/>
        <v>129731.7</v>
      </c>
    </row>
    <row r="23" spans="1:27" ht="12.75" customHeight="1" x14ac:dyDescent="0.3">
      <c r="A23" s="4"/>
      <c r="B23" s="16"/>
      <c r="C23" s="30"/>
      <c r="E23" s="5"/>
      <c r="F23" s="16"/>
      <c r="G23" s="30"/>
      <c r="I23" s="5"/>
      <c r="J23" s="16"/>
      <c r="K23" s="30"/>
      <c r="M23" s="5"/>
      <c r="N23" s="16"/>
      <c r="O23" s="30"/>
      <c r="Q23" s="5"/>
      <c r="R23" s="16"/>
      <c r="S23" s="30"/>
      <c r="U23" s="5"/>
      <c r="V23" s="16"/>
      <c r="W23" s="30"/>
      <c r="Y23" s="5"/>
      <c r="Z23" s="43"/>
      <c r="AA23" s="8"/>
    </row>
    <row r="24" spans="1:27" ht="12.75" customHeight="1" x14ac:dyDescent="0.3">
      <c r="A24" s="4" t="s">
        <v>27</v>
      </c>
      <c r="B24" s="16"/>
      <c r="C24" s="13"/>
      <c r="F24" s="16"/>
      <c r="G24" s="13"/>
      <c r="J24" s="16"/>
      <c r="K24" s="13"/>
      <c r="N24" s="16"/>
      <c r="O24" s="13"/>
      <c r="R24" s="16"/>
      <c r="S24" s="13"/>
      <c r="V24" s="16"/>
      <c r="W24" s="13"/>
      <c r="Z24" s="43"/>
      <c r="AA24" s="6"/>
    </row>
    <row r="25" spans="1:27" ht="12.75" customHeight="1" x14ac:dyDescent="0.25">
      <c r="A25" s="3" t="s">
        <v>50</v>
      </c>
      <c r="B25" s="16">
        <v>86</v>
      </c>
      <c r="C25" s="13">
        <v>3096.89</v>
      </c>
      <c r="D25" s="23">
        <v>110</v>
      </c>
      <c r="E25" s="1">
        <v>5081.4399999999996</v>
      </c>
      <c r="F25" s="16">
        <v>79</v>
      </c>
      <c r="G25" s="13">
        <v>4854.12</v>
      </c>
      <c r="H25" s="23">
        <v>78</v>
      </c>
      <c r="I25" s="1">
        <v>3288.98</v>
      </c>
      <c r="J25" s="16">
        <v>73</v>
      </c>
      <c r="K25" s="13">
        <v>2176.88</v>
      </c>
      <c r="L25" s="23">
        <v>76</v>
      </c>
      <c r="M25" s="1">
        <v>2515.1</v>
      </c>
      <c r="N25" s="16">
        <v>89</v>
      </c>
      <c r="O25" s="15">
        <v>3217.98</v>
      </c>
      <c r="P25" s="23">
        <v>85</v>
      </c>
      <c r="Q25" s="28">
        <v>3187.97</v>
      </c>
      <c r="R25" s="16">
        <v>138</v>
      </c>
      <c r="S25" s="15">
        <v>8127.77</v>
      </c>
      <c r="T25" s="23">
        <v>102</v>
      </c>
      <c r="U25" s="28">
        <v>7049.53</v>
      </c>
      <c r="V25" s="16">
        <v>159</v>
      </c>
      <c r="W25" s="15">
        <v>13053.93</v>
      </c>
      <c r="X25" s="23">
        <v>114</v>
      </c>
      <c r="Y25" s="28">
        <v>9783.7000000000007</v>
      </c>
      <c r="Z25" s="43">
        <f>B25+D25+F25+H25+J25+L25+N25+P25+R25+T25+V25+X25</f>
        <v>1189</v>
      </c>
      <c r="AA25" s="12">
        <f>C25+E25+G25+I25+K25+M25+O25+Q25+S25+U25+W25+Y25</f>
        <v>65434.290000000008</v>
      </c>
    </row>
    <row r="26" spans="1:27" ht="12.75" customHeight="1" x14ac:dyDescent="0.25">
      <c r="A26" s="3" t="s">
        <v>51</v>
      </c>
      <c r="B26" s="16">
        <v>3</v>
      </c>
      <c r="C26" s="13">
        <v>63.36</v>
      </c>
      <c r="D26" s="23">
        <v>7</v>
      </c>
      <c r="E26" s="1">
        <v>178.23</v>
      </c>
      <c r="F26" s="16">
        <v>14</v>
      </c>
      <c r="G26" s="13">
        <v>411.91</v>
      </c>
      <c r="H26" s="23">
        <v>15</v>
      </c>
      <c r="I26" s="1">
        <v>283</v>
      </c>
      <c r="J26" s="16">
        <v>7</v>
      </c>
      <c r="K26" s="13">
        <v>146.21</v>
      </c>
      <c r="L26" s="23">
        <v>5</v>
      </c>
      <c r="M26" s="1">
        <v>90.27</v>
      </c>
      <c r="N26" s="16">
        <v>21</v>
      </c>
      <c r="O26" s="15">
        <v>585.66</v>
      </c>
      <c r="P26" s="23">
        <v>22</v>
      </c>
      <c r="Q26" s="28">
        <v>581.45000000000005</v>
      </c>
      <c r="R26" s="16">
        <v>42</v>
      </c>
      <c r="S26" s="15">
        <v>1459.48</v>
      </c>
      <c r="T26" s="23">
        <v>25</v>
      </c>
      <c r="U26" s="28">
        <v>990.07</v>
      </c>
      <c r="V26" s="16">
        <v>9</v>
      </c>
      <c r="W26" s="15">
        <v>567.67999999999995</v>
      </c>
      <c r="X26" s="23">
        <v>7</v>
      </c>
      <c r="Y26" s="28">
        <v>512.79999999999995</v>
      </c>
      <c r="Z26" s="43">
        <f>B26+D26+F26+H26+J26+L26+N26+P26+R26+T26+V26+X26</f>
        <v>177</v>
      </c>
      <c r="AA26" s="12">
        <f>C26+E26+G26+I26+K26+M26+O26+Q26+S26+U26+W26+Y26</f>
        <v>5870.1200000000008</v>
      </c>
    </row>
    <row r="27" spans="1:27" s="45" customFormat="1" ht="12.75" customHeight="1" x14ac:dyDescent="0.3">
      <c r="A27" s="39" t="s">
        <v>68</v>
      </c>
      <c r="B27" s="42">
        <f t="shared" ref="B27:Y27" si="6">B25+B26</f>
        <v>89</v>
      </c>
      <c r="C27" s="59">
        <f t="shared" si="6"/>
        <v>3160.25</v>
      </c>
      <c r="D27" s="60">
        <f t="shared" si="6"/>
        <v>117</v>
      </c>
      <c r="E27" s="61">
        <f t="shared" si="6"/>
        <v>5259.6699999999992</v>
      </c>
      <c r="F27" s="42">
        <f t="shared" si="6"/>
        <v>93</v>
      </c>
      <c r="G27" s="59">
        <f t="shared" si="6"/>
        <v>5266.03</v>
      </c>
      <c r="H27" s="60">
        <f t="shared" si="6"/>
        <v>93</v>
      </c>
      <c r="I27" s="61">
        <f t="shared" si="6"/>
        <v>3571.98</v>
      </c>
      <c r="J27" s="42">
        <f t="shared" si="6"/>
        <v>80</v>
      </c>
      <c r="K27" s="59">
        <f t="shared" si="6"/>
        <v>2323.09</v>
      </c>
      <c r="L27" s="60">
        <f t="shared" si="6"/>
        <v>81</v>
      </c>
      <c r="M27" s="61">
        <f t="shared" si="6"/>
        <v>2605.37</v>
      </c>
      <c r="N27" s="42">
        <f t="shared" si="6"/>
        <v>110</v>
      </c>
      <c r="O27" s="59">
        <f t="shared" si="6"/>
        <v>3803.64</v>
      </c>
      <c r="P27" s="60">
        <f t="shared" si="6"/>
        <v>107</v>
      </c>
      <c r="Q27" s="61">
        <f t="shared" si="6"/>
        <v>3769.42</v>
      </c>
      <c r="R27" s="42">
        <f t="shared" si="6"/>
        <v>180</v>
      </c>
      <c r="S27" s="59">
        <f t="shared" si="6"/>
        <v>9587.25</v>
      </c>
      <c r="T27" s="60">
        <f t="shared" si="6"/>
        <v>127</v>
      </c>
      <c r="U27" s="61">
        <f t="shared" si="6"/>
        <v>8039.5999999999995</v>
      </c>
      <c r="V27" s="42">
        <f t="shared" si="6"/>
        <v>168</v>
      </c>
      <c r="W27" s="59">
        <f t="shared" si="6"/>
        <v>13621.61</v>
      </c>
      <c r="X27" s="60">
        <f t="shared" si="6"/>
        <v>121</v>
      </c>
      <c r="Y27" s="61">
        <f t="shared" si="6"/>
        <v>10296.5</v>
      </c>
      <c r="Z27" s="66">
        <f t="shared" ref="Z27:AA27" si="7">SUM(Z25:Z26)</f>
        <v>1366</v>
      </c>
      <c r="AA27" s="94">
        <f t="shared" si="7"/>
        <v>71304.41</v>
      </c>
    </row>
    <row r="28" spans="1:27" s="45" customFormat="1" ht="12.75" customHeight="1" x14ac:dyDescent="0.3">
      <c r="A28" s="39"/>
      <c r="B28" s="37"/>
      <c r="C28" s="63"/>
      <c r="D28" s="47"/>
      <c r="E28" s="62"/>
      <c r="F28" s="37"/>
      <c r="G28" s="63"/>
      <c r="H28" s="47"/>
      <c r="I28" s="62"/>
      <c r="J28" s="37"/>
      <c r="K28" s="63"/>
      <c r="L28" s="47"/>
      <c r="M28" s="62"/>
      <c r="N28" s="37"/>
      <c r="O28" s="63"/>
      <c r="P28" s="47"/>
      <c r="Q28" s="62"/>
      <c r="R28" s="37"/>
      <c r="S28" s="63"/>
      <c r="T28" s="47"/>
      <c r="U28" s="62"/>
      <c r="V28" s="37"/>
      <c r="W28" s="63"/>
      <c r="X28" s="47"/>
      <c r="Y28" s="62"/>
      <c r="Z28" s="40"/>
      <c r="AA28" s="64"/>
    </row>
    <row r="29" spans="1:27" ht="12.75" customHeight="1" x14ac:dyDescent="0.3">
      <c r="A29" s="21" t="s">
        <v>19</v>
      </c>
      <c r="B29" s="16"/>
      <c r="C29" s="26">
        <f>SUM(C14+C22+C27)</f>
        <v>23721.809999999998</v>
      </c>
      <c r="E29" s="10">
        <f>SUM(E14+E22+E27)</f>
        <v>22564.149999999998</v>
      </c>
      <c r="F29" s="16"/>
      <c r="G29" s="26">
        <f>SUM(G14+G22+G27)</f>
        <v>27420</v>
      </c>
      <c r="I29" s="10">
        <f>SUM(I14+I22+I27)</f>
        <v>28168.079999999998</v>
      </c>
      <c r="J29" s="16"/>
      <c r="K29" s="26">
        <f>SUM(K14+K22+K27)</f>
        <v>32468.289999999997</v>
      </c>
      <c r="M29" s="10">
        <f>SUM(M14+M22+M27)</f>
        <v>19804.59</v>
      </c>
      <c r="N29" s="16"/>
      <c r="O29" s="26">
        <f>SUM(O14+O22+O27)</f>
        <v>21165.73</v>
      </c>
      <c r="Q29" s="10">
        <f>SUM(Q14+Q22+Q27)</f>
        <v>27122.65</v>
      </c>
      <c r="R29" s="16"/>
      <c r="S29" s="26">
        <f>SUM(S14+S22+S27)</f>
        <v>32629.38</v>
      </c>
      <c r="U29" s="529">
        <f>SUM(U14+U22+U27)</f>
        <v>34167.03</v>
      </c>
      <c r="V29" s="16"/>
      <c r="W29" s="26">
        <f>SUM(W14+W22+W27)</f>
        <v>46962.18</v>
      </c>
      <c r="Y29" s="10">
        <f>SUM(Y14+Y22+Y27)</f>
        <v>40103.68</v>
      </c>
      <c r="Z29" s="43"/>
      <c r="AA29" s="8">
        <f>SUM(AA14+AA22+AA27)</f>
        <v>356297.56999999995</v>
      </c>
    </row>
    <row r="30" spans="1:27" ht="12.75" customHeight="1" x14ac:dyDescent="0.3">
      <c r="B30" s="16"/>
      <c r="C30" s="13"/>
      <c r="F30" s="16"/>
      <c r="G30" s="46"/>
      <c r="J30" s="16"/>
      <c r="K30" s="13"/>
      <c r="N30" s="16"/>
      <c r="O30" s="13"/>
      <c r="R30" s="16"/>
      <c r="S30" s="13"/>
      <c r="V30" s="16"/>
      <c r="W30" s="13"/>
      <c r="Z30" s="43"/>
      <c r="AA30" s="6"/>
    </row>
    <row r="31" spans="1:27" ht="12.75" customHeight="1" x14ac:dyDescent="0.3">
      <c r="A31" s="4" t="s">
        <v>28</v>
      </c>
      <c r="B31" s="16"/>
      <c r="C31" s="26"/>
      <c r="E31" s="10"/>
      <c r="F31" s="16"/>
      <c r="G31" s="46"/>
      <c r="I31" s="10"/>
      <c r="J31" s="16"/>
      <c r="K31" s="26"/>
      <c r="M31" s="10"/>
      <c r="N31" s="16"/>
      <c r="O31" s="26"/>
      <c r="Q31" s="10"/>
      <c r="R31" s="16"/>
      <c r="S31" s="26"/>
      <c r="U31" s="10"/>
      <c r="V31" s="16"/>
      <c r="W31" s="26"/>
      <c r="Y31" s="24"/>
      <c r="Z31" s="43"/>
      <c r="AA31" s="9"/>
    </row>
    <row r="32" spans="1:27" s="57" customFormat="1" x14ac:dyDescent="0.25">
      <c r="A32" s="52" t="s">
        <v>46</v>
      </c>
      <c r="B32" s="53"/>
      <c r="C32" s="53"/>
      <c r="D32" s="48"/>
      <c r="E32" s="48"/>
      <c r="F32" s="53"/>
      <c r="G32" s="53"/>
      <c r="H32" s="48"/>
      <c r="I32" s="48"/>
      <c r="J32" s="53"/>
      <c r="K32" s="53"/>
      <c r="L32" s="48">
        <v>5</v>
      </c>
      <c r="M32" s="48">
        <v>1416.28</v>
      </c>
      <c r="N32" s="53"/>
      <c r="O32" s="53"/>
      <c r="P32" s="48"/>
      <c r="Q32" s="48"/>
      <c r="R32" s="53">
        <v>3</v>
      </c>
      <c r="S32" s="53">
        <v>1382.54</v>
      </c>
      <c r="T32" s="48"/>
      <c r="U32" s="48"/>
      <c r="V32" s="53">
        <v>1</v>
      </c>
      <c r="W32" s="53">
        <v>199.26</v>
      </c>
      <c r="X32" s="48"/>
      <c r="Y32" s="48"/>
      <c r="Z32" s="38">
        <f t="shared" ref="Z32:AA34" si="8">SUM(B32+D32+F32+H32+J32+L32+N32+P32+R32+T32+V32+X32)</f>
        <v>9</v>
      </c>
      <c r="AA32" s="56">
        <f t="shared" si="8"/>
        <v>2998.08</v>
      </c>
    </row>
    <row r="33" spans="1:31" s="57" customFormat="1" x14ac:dyDescent="0.25">
      <c r="A33" s="52" t="s">
        <v>62</v>
      </c>
      <c r="B33" s="53">
        <v>12</v>
      </c>
      <c r="C33" s="53">
        <v>4567</v>
      </c>
      <c r="D33" s="48">
        <v>19</v>
      </c>
      <c r="E33" s="48">
        <v>4301.38</v>
      </c>
      <c r="F33" s="53">
        <v>6</v>
      </c>
      <c r="G33" s="53">
        <v>1888.93</v>
      </c>
      <c r="H33" s="48">
        <v>3</v>
      </c>
      <c r="I33" s="48">
        <v>848.27</v>
      </c>
      <c r="J33" s="53">
        <v>7</v>
      </c>
      <c r="K33" s="53">
        <v>1546.5</v>
      </c>
      <c r="L33" s="48">
        <v>5</v>
      </c>
      <c r="M33" s="48">
        <v>1900.4</v>
      </c>
      <c r="N33" s="53">
        <v>8</v>
      </c>
      <c r="O33" s="53">
        <v>2149.13</v>
      </c>
      <c r="P33" s="48">
        <v>17</v>
      </c>
      <c r="Q33" s="48">
        <v>3382.13</v>
      </c>
      <c r="R33" s="53">
        <v>13</v>
      </c>
      <c r="S33" s="53">
        <v>2035.4</v>
      </c>
      <c r="T33" s="48">
        <v>17</v>
      </c>
      <c r="U33" s="48">
        <v>3463</v>
      </c>
      <c r="V33" s="53">
        <v>11</v>
      </c>
      <c r="W33" s="53">
        <v>1455.25</v>
      </c>
      <c r="X33" s="48">
        <v>11</v>
      </c>
      <c r="Y33" s="48">
        <v>2569.9299999999998</v>
      </c>
      <c r="Z33" s="38">
        <f t="shared" si="8"/>
        <v>129</v>
      </c>
      <c r="AA33" s="56">
        <f t="shared" si="8"/>
        <v>30107.320000000003</v>
      </c>
    </row>
    <row r="34" spans="1:31" s="57" customFormat="1" x14ac:dyDescent="0.25">
      <c r="A34" s="52" t="s">
        <v>47</v>
      </c>
      <c r="B34" s="54"/>
      <c r="C34" s="54"/>
      <c r="D34" s="55"/>
      <c r="E34" s="55"/>
      <c r="F34" s="54"/>
      <c r="G34" s="54"/>
      <c r="H34" s="55"/>
      <c r="I34" s="55"/>
      <c r="J34" s="54"/>
      <c r="K34" s="54"/>
      <c r="L34" s="55"/>
      <c r="M34" s="55"/>
      <c r="N34" s="54"/>
      <c r="O34" s="54"/>
      <c r="P34" s="55"/>
      <c r="Q34" s="55"/>
      <c r="R34" s="54"/>
      <c r="S34" s="54"/>
      <c r="T34" s="55"/>
      <c r="U34" s="55"/>
      <c r="V34" s="54"/>
      <c r="W34" s="54"/>
      <c r="X34" s="55"/>
      <c r="Y34" s="55"/>
      <c r="Z34" s="65">
        <f t="shared" si="8"/>
        <v>0</v>
      </c>
      <c r="AA34" s="58">
        <f t="shared" si="8"/>
        <v>0</v>
      </c>
    </row>
    <row r="35" spans="1:31" s="4" customFormat="1" ht="12.75" customHeight="1" x14ac:dyDescent="0.3">
      <c r="A35" s="4" t="s">
        <v>59</v>
      </c>
      <c r="B35" s="70">
        <f t="shared" ref="B35:AA35" si="9">SUM(B32:B34)</f>
        <v>12</v>
      </c>
      <c r="C35" s="49">
        <f t="shared" si="9"/>
        <v>4567</v>
      </c>
      <c r="D35" s="71">
        <f t="shared" si="9"/>
        <v>19</v>
      </c>
      <c r="E35" s="50">
        <f t="shared" si="9"/>
        <v>4301.38</v>
      </c>
      <c r="F35" s="70">
        <f t="shared" si="9"/>
        <v>6</v>
      </c>
      <c r="G35" s="49">
        <f t="shared" si="9"/>
        <v>1888.93</v>
      </c>
      <c r="H35" s="71">
        <f t="shared" si="9"/>
        <v>3</v>
      </c>
      <c r="I35" s="50">
        <f t="shared" si="9"/>
        <v>848.27</v>
      </c>
      <c r="J35" s="70">
        <f t="shared" si="9"/>
        <v>7</v>
      </c>
      <c r="K35" s="49">
        <f t="shared" si="9"/>
        <v>1546.5</v>
      </c>
      <c r="L35" s="71">
        <f t="shared" si="9"/>
        <v>10</v>
      </c>
      <c r="M35" s="50">
        <f t="shared" si="9"/>
        <v>3316.6800000000003</v>
      </c>
      <c r="N35" s="70">
        <f t="shared" si="9"/>
        <v>8</v>
      </c>
      <c r="O35" s="49">
        <f t="shared" si="9"/>
        <v>2149.13</v>
      </c>
      <c r="P35" s="71">
        <f t="shared" si="9"/>
        <v>17</v>
      </c>
      <c r="Q35" s="50">
        <f t="shared" si="9"/>
        <v>3382.13</v>
      </c>
      <c r="R35" s="70">
        <f t="shared" si="9"/>
        <v>16</v>
      </c>
      <c r="S35" s="49">
        <f t="shared" si="9"/>
        <v>3417.94</v>
      </c>
      <c r="T35" s="71">
        <f t="shared" si="9"/>
        <v>17</v>
      </c>
      <c r="U35" s="50">
        <f t="shared" si="9"/>
        <v>3463</v>
      </c>
      <c r="V35" s="70">
        <f t="shared" si="9"/>
        <v>12</v>
      </c>
      <c r="W35" s="49">
        <f t="shared" si="9"/>
        <v>1654.51</v>
      </c>
      <c r="X35" s="71">
        <f t="shared" si="9"/>
        <v>11</v>
      </c>
      <c r="Y35" s="50">
        <f t="shared" si="9"/>
        <v>2569.9299999999998</v>
      </c>
      <c r="Z35" s="74">
        <f t="shared" si="9"/>
        <v>138</v>
      </c>
      <c r="AA35" s="51">
        <f t="shared" si="9"/>
        <v>33105.4</v>
      </c>
    </row>
    <row r="36" spans="1:31" s="4" customFormat="1" ht="12.75" customHeight="1" x14ac:dyDescent="0.3">
      <c r="B36" s="70"/>
      <c r="C36" s="49"/>
      <c r="D36" s="71"/>
      <c r="E36" s="50"/>
      <c r="F36" s="70"/>
      <c r="G36" s="49"/>
      <c r="H36" s="71"/>
      <c r="I36" s="50"/>
      <c r="J36" s="70"/>
      <c r="K36" s="49"/>
      <c r="L36" s="71"/>
      <c r="M36" s="50"/>
      <c r="N36" s="70"/>
      <c r="O36" s="49"/>
      <c r="P36" s="71"/>
      <c r="Q36" s="50"/>
      <c r="R36" s="70"/>
      <c r="S36" s="49"/>
      <c r="T36" s="71"/>
      <c r="U36" s="50"/>
      <c r="V36" s="70"/>
      <c r="W36" s="49"/>
      <c r="X36" s="71"/>
      <c r="Y36" s="50"/>
      <c r="Z36" s="74"/>
      <c r="AA36" s="51"/>
    </row>
    <row r="37" spans="1:31" s="4" customFormat="1" ht="12.75" customHeight="1" x14ac:dyDescent="0.3">
      <c r="A37" s="24"/>
      <c r="B37" s="70"/>
      <c r="C37" s="49"/>
      <c r="D37" s="71"/>
      <c r="E37" s="50"/>
      <c r="F37" s="70"/>
      <c r="G37" s="49"/>
      <c r="H37" s="71"/>
      <c r="I37" s="50"/>
      <c r="J37" s="70"/>
      <c r="K37" s="49"/>
      <c r="L37" s="71"/>
      <c r="M37" s="50"/>
      <c r="N37" s="70"/>
      <c r="O37" s="49"/>
      <c r="P37" s="71"/>
      <c r="Q37" s="50"/>
      <c r="R37" s="70"/>
      <c r="S37" s="49"/>
      <c r="T37" s="71"/>
      <c r="U37" s="50"/>
      <c r="V37" s="70"/>
      <c r="W37" s="49"/>
      <c r="X37" s="71"/>
      <c r="Y37" s="50"/>
      <c r="Z37" s="74"/>
      <c r="AA37" s="51"/>
    </row>
    <row r="38" spans="1:31" s="3" customFormat="1" ht="12.75" customHeight="1" x14ac:dyDescent="0.3">
      <c r="A38" s="4"/>
      <c r="B38" s="16"/>
      <c r="C38" s="67"/>
      <c r="D38" s="23"/>
      <c r="E38" s="68"/>
      <c r="F38" s="16"/>
      <c r="G38" s="67"/>
      <c r="H38" s="23"/>
      <c r="I38" s="68"/>
      <c r="J38" s="16"/>
      <c r="K38" s="67"/>
      <c r="L38" s="23"/>
      <c r="M38" s="68"/>
      <c r="N38" s="16"/>
      <c r="O38" s="67"/>
      <c r="P38" s="23"/>
      <c r="Q38" s="68"/>
      <c r="R38" s="16"/>
      <c r="S38" s="67"/>
      <c r="T38" s="23"/>
      <c r="U38" s="68"/>
      <c r="V38" s="16"/>
      <c r="W38" s="67"/>
      <c r="X38" s="23"/>
      <c r="Y38" s="68"/>
      <c r="Z38" s="43"/>
      <c r="AA38" s="69"/>
      <c r="AB38" s="4"/>
    </row>
    <row r="39" spans="1:31" s="79" customFormat="1" ht="26" x14ac:dyDescent="0.3">
      <c r="A39" s="76" t="s">
        <v>64</v>
      </c>
      <c r="B39" s="77"/>
      <c r="C39" s="78">
        <f>C29-C5-C35</f>
        <v>8776.3099999999977</v>
      </c>
      <c r="D39" s="77"/>
      <c r="E39" s="78">
        <f>E29-E5-E35</f>
        <v>8574.2699999999968</v>
      </c>
      <c r="F39" s="78"/>
      <c r="G39" s="78">
        <f>G29-G5-G35</f>
        <v>16230.07</v>
      </c>
      <c r="H39" s="77"/>
      <c r="I39" s="78">
        <f>I29-I5-I35</f>
        <v>18060.309999999998</v>
      </c>
      <c r="J39" s="77"/>
      <c r="K39" s="78">
        <f>K29-K5-K35</f>
        <v>22150.789999999997</v>
      </c>
      <c r="L39" s="77"/>
      <c r="M39" s="78">
        <f>M29-M5-M35</f>
        <v>7404.91</v>
      </c>
      <c r="N39" s="78"/>
      <c r="O39" s="78">
        <f>O29-O5-O35</f>
        <v>10572.099999999999</v>
      </c>
      <c r="P39" s="77"/>
      <c r="Q39" s="78">
        <f>Q29-Q5-Q35</f>
        <v>15248.02</v>
      </c>
      <c r="R39" s="77"/>
      <c r="S39" s="78">
        <f>S29-S5-S35</f>
        <v>19704.940000000002</v>
      </c>
      <c r="T39" s="77"/>
      <c r="U39" s="78">
        <f>U29-U5-U35</f>
        <v>21335.03</v>
      </c>
      <c r="V39" s="77"/>
      <c r="W39" s="78">
        <f>W29-W5-W35</f>
        <v>36300.17</v>
      </c>
      <c r="X39" s="77"/>
      <c r="Y39" s="78">
        <f>Y29-Y5-Y35</f>
        <v>27700.25</v>
      </c>
      <c r="Z39" s="77"/>
      <c r="AA39" s="78">
        <f>AA29-AA5-AA35</f>
        <v>212057.16999999995</v>
      </c>
      <c r="AB39" s="4"/>
      <c r="AE39" s="80"/>
    </row>
    <row r="40" spans="1:31" x14ac:dyDescent="0.25">
      <c r="A40" s="3"/>
      <c r="B40" s="3"/>
      <c r="C40"/>
      <c r="D40" s="3"/>
      <c r="E40"/>
      <c r="F40" s="3"/>
      <c r="G40"/>
      <c r="H40" s="3"/>
      <c r="I40"/>
      <c r="J40" s="3"/>
      <c r="K40"/>
      <c r="L40" s="3"/>
      <c r="M40"/>
      <c r="N40" s="3"/>
      <c r="O40"/>
      <c r="P40" s="3"/>
      <c r="Q40"/>
      <c r="R40" s="3"/>
      <c r="S40"/>
      <c r="T40" s="3"/>
      <c r="U40"/>
      <c r="V40" s="3"/>
      <c r="W40"/>
      <c r="X40" s="3"/>
      <c r="Y40"/>
      <c r="Z40" s="3"/>
      <c r="AA40"/>
    </row>
  </sheetData>
  <sheetProtection algorithmName="SHA-512" hashValue="js3OyAt3QSTj26HKaQ9CV9p7qEEQcrOsZaHSV50KPlX+8IlDyTIrQJhG6doc4AsGqVXjFZnibFI5DkQhP19d1g==" saltValue="DdfFjsHb1Qhd6nX8uC6/Lw==" spinCount="100000" sheet="1" objects="1" scenarios="1" formatCells="0" formatColumns="0" formatRows="0" sort="0" autoFilter="0"/>
  <mergeCells count="13">
    <mergeCell ref="B1:C1"/>
    <mergeCell ref="D1:E1"/>
    <mergeCell ref="F1:G1"/>
    <mergeCell ref="H1:I1"/>
    <mergeCell ref="J1:K1"/>
    <mergeCell ref="V1:W1"/>
    <mergeCell ref="X1:Y1"/>
    <mergeCell ref="Z1:AA1"/>
    <mergeCell ref="L1:M1"/>
    <mergeCell ref="N1:O1"/>
    <mergeCell ref="P1:Q1"/>
    <mergeCell ref="R1:S1"/>
    <mergeCell ref="T1:U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pageSetUpPr fitToPage="1"/>
  </sheetPr>
  <dimension ref="A1:AE40"/>
  <sheetViews>
    <sheetView workbookViewId="0">
      <pane xSplit="1" topLeftCell="B1" activePane="topRight" state="frozen"/>
      <selection pane="topRight"/>
    </sheetView>
  </sheetViews>
  <sheetFormatPr defaultRowHeight="12.5" x14ac:dyDescent="0.25"/>
  <cols>
    <col min="1" max="1" width="50.7265625" customWidth="1"/>
    <col min="2" max="2" width="9.7265625" style="23" customWidth="1"/>
    <col min="3" max="3" width="14.54296875" style="1" customWidth="1"/>
    <col min="4" max="4" width="9.7265625" style="23" customWidth="1"/>
    <col min="5" max="5" width="14.54296875" style="1" customWidth="1"/>
    <col min="6" max="6" width="9.7265625" style="23" customWidth="1"/>
    <col min="7" max="7" width="14.54296875" style="1" customWidth="1"/>
    <col min="8" max="8" width="9.7265625" style="23" customWidth="1"/>
    <col min="9" max="9" width="14.54296875" style="1" customWidth="1"/>
    <col min="10" max="10" width="9.7265625" style="23" customWidth="1"/>
    <col min="11" max="11" width="14.54296875" style="1" customWidth="1"/>
    <col min="12" max="12" width="9.7265625" style="23" customWidth="1"/>
    <col min="13" max="13" width="14.54296875" style="1" customWidth="1"/>
    <col min="14" max="14" width="9.7265625" style="23" customWidth="1"/>
    <col min="15" max="15" width="14.54296875" style="1" customWidth="1"/>
    <col min="16" max="16" width="9.7265625" style="23" customWidth="1"/>
    <col min="17" max="17" width="14.54296875" style="1" customWidth="1"/>
    <col min="18" max="18" width="9.7265625" style="23" customWidth="1"/>
    <col min="19" max="19" width="14.54296875" style="1" customWidth="1"/>
    <col min="20" max="20" width="9.7265625" style="23" customWidth="1"/>
    <col min="21" max="21" width="14.54296875" style="1" customWidth="1"/>
    <col min="22" max="22" width="9.7265625" style="23" customWidth="1"/>
    <col min="23" max="23" width="14.54296875" style="1" customWidth="1"/>
    <col min="24" max="24" width="9.7265625" style="23" customWidth="1"/>
    <col min="25" max="25" width="14.54296875" style="1" customWidth="1"/>
    <col min="26" max="26" width="9.7265625" style="23" customWidth="1"/>
    <col min="27" max="27" width="14.54296875" style="1" customWidth="1"/>
    <col min="28" max="194" width="8.81640625" customWidth="1"/>
  </cols>
  <sheetData>
    <row r="1" spans="1:29" ht="16.5" customHeight="1" x14ac:dyDescent="0.3">
      <c r="A1" s="4" t="s">
        <v>90</v>
      </c>
      <c r="B1" s="626" t="s">
        <v>0</v>
      </c>
      <c r="C1" s="626"/>
      <c r="D1" s="627" t="s">
        <v>1</v>
      </c>
      <c r="E1" s="627"/>
      <c r="F1" s="626" t="s">
        <v>2</v>
      </c>
      <c r="G1" s="626"/>
      <c r="H1" s="627" t="s">
        <v>3</v>
      </c>
      <c r="I1" s="627"/>
      <c r="J1" s="626" t="s">
        <v>4</v>
      </c>
      <c r="K1" s="626"/>
      <c r="L1" s="627" t="s">
        <v>5</v>
      </c>
      <c r="M1" s="627"/>
      <c r="N1" s="626" t="s">
        <v>6</v>
      </c>
      <c r="O1" s="626"/>
      <c r="P1" s="627" t="s">
        <v>7</v>
      </c>
      <c r="Q1" s="627"/>
      <c r="R1" s="626" t="s">
        <v>8</v>
      </c>
      <c r="S1" s="626"/>
      <c r="T1" s="627" t="s">
        <v>9</v>
      </c>
      <c r="U1" s="627"/>
      <c r="V1" s="626" t="s">
        <v>10</v>
      </c>
      <c r="W1" s="626"/>
      <c r="X1" s="627" t="s">
        <v>11</v>
      </c>
      <c r="Y1" s="627"/>
      <c r="Z1" s="628" t="s">
        <v>12</v>
      </c>
      <c r="AA1" s="628"/>
    </row>
    <row r="2" spans="1:29" ht="12.75" customHeight="1" x14ac:dyDescent="0.3">
      <c r="A2" s="4" t="s">
        <v>65</v>
      </c>
      <c r="B2" s="36" t="s">
        <v>13</v>
      </c>
      <c r="C2" s="81" t="s">
        <v>14</v>
      </c>
      <c r="D2" s="41" t="s">
        <v>13</v>
      </c>
      <c r="E2" s="82" t="s">
        <v>14</v>
      </c>
      <c r="F2" s="36" t="s">
        <v>13</v>
      </c>
      <c r="G2" s="81" t="s">
        <v>14</v>
      </c>
      <c r="H2" s="41" t="s">
        <v>13</v>
      </c>
      <c r="I2" s="82" t="s">
        <v>14</v>
      </c>
      <c r="J2" s="36" t="s">
        <v>13</v>
      </c>
      <c r="K2" s="81" t="s">
        <v>14</v>
      </c>
      <c r="L2" s="41" t="s">
        <v>13</v>
      </c>
      <c r="M2" s="82" t="s">
        <v>14</v>
      </c>
      <c r="N2" s="36" t="s">
        <v>13</v>
      </c>
      <c r="O2" s="81" t="s">
        <v>14</v>
      </c>
      <c r="P2" s="41" t="s">
        <v>13</v>
      </c>
      <c r="Q2" s="82" t="s">
        <v>14</v>
      </c>
      <c r="R2" s="36" t="s">
        <v>13</v>
      </c>
      <c r="S2" s="81" t="s">
        <v>14</v>
      </c>
      <c r="T2" s="41" t="s">
        <v>13</v>
      </c>
      <c r="U2" s="82" t="s">
        <v>14</v>
      </c>
      <c r="V2" s="36" t="s">
        <v>13</v>
      </c>
      <c r="W2" s="81" t="s">
        <v>14</v>
      </c>
      <c r="X2" s="41" t="s">
        <v>13</v>
      </c>
      <c r="Y2" s="82" t="s">
        <v>14</v>
      </c>
      <c r="Z2" s="83" t="s">
        <v>13</v>
      </c>
      <c r="AA2" s="17" t="s">
        <v>14</v>
      </c>
    </row>
    <row r="3" spans="1:29" ht="12.75" customHeight="1" x14ac:dyDescent="0.25">
      <c r="A3" s="19" t="s">
        <v>77</v>
      </c>
      <c r="B3" s="16">
        <v>101</v>
      </c>
      <c r="C3" s="13">
        <v>949</v>
      </c>
      <c r="D3" s="23">
        <v>108</v>
      </c>
      <c r="E3" s="1">
        <v>1193</v>
      </c>
      <c r="F3" s="16">
        <v>107</v>
      </c>
      <c r="G3" s="13">
        <v>987.5</v>
      </c>
      <c r="H3" s="23">
        <v>100</v>
      </c>
      <c r="I3" s="1">
        <v>920.5</v>
      </c>
      <c r="J3" s="16">
        <v>103</v>
      </c>
      <c r="K3" s="13">
        <v>1044.5</v>
      </c>
      <c r="L3" s="23">
        <v>100</v>
      </c>
      <c r="M3" s="1">
        <v>943.5</v>
      </c>
      <c r="N3" s="16">
        <v>75</v>
      </c>
      <c r="O3" s="13">
        <v>753</v>
      </c>
      <c r="P3" s="23">
        <v>89</v>
      </c>
      <c r="Q3" s="1">
        <v>889.5</v>
      </c>
      <c r="R3" s="16">
        <v>157</v>
      </c>
      <c r="S3" s="13">
        <v>1456</v>
      </c>
      <c r="T3" s="23">
        <v>144</v>
      </c>
      <c r="U3" s="1">
        <v>1012</v>
      </c>
      <c r="V3" s="16">
        <v>98</v>
      </c>
      <c r="W3" s="13">
        <v>841.5</v>
      </c>
      <c r="X3" s="23">
        <v>98</v>
      </c>
      <c r="Y3" s="1">
        <v>924</v>
      </c>
      <c r="Z3" s="43">
        <f>B3+D3+F3+H3+J3+L3+N3+P3+R3+T3+V3+X3</f>
        <v>1280</v>
      </c>
      <c r="AA3" s="6">
        <f>C3+E3+G3+I3+K3+M3+O3+Q3+S3+U3+W3+Y3</f>
        <v>11914</v>
      </c>
    </row>
    <row r="4" spans="1:29" ht="12.75" customHeight="1" x14ac:dyDescent="0.25">
      <c r="A4" s="3" t="s">
        <v>38</v>
      </c>
      <c r="B4" s="16"/>
      <c r="C4" s="25">
        <v>186</v>
      </c>
      <c r="E4" s="27">
        <v>210</v>
      </c>
      <c r="F4" s="16"/>
      <c r="G4" s="25">
        <v>190</v>
      </c>
      <c r="I4" s="27">
        <v>176</v>
      </c>
      <c r="J4" s="16"/>
      <c r="K4" s="25">
        <v>202</v>
      </c>
      <c r="M4" s="27">
        <v>194</v>
      </c>
      <c r="N4" s="16"/>
      <c r="O4" s="25">
        <v>140</v>
      </c>
      <c r="Q4" s="27">
        <v>176</v>
      </c>
      <c r="R4" s="16"/>
      <c r="S4" s="25">
        <v>300</v>
      </c>
      <c r="U4" s="27">
        <v>284</v>
      </c>
      <c r="V4" s="16"/>
      <c r="W4" s="25">
        <v>194</v>
      </c>
      <c r="Y4" s="27">
        <v>190</v>
      </c>
      <c r="Z4" s="43"/>
      <c r="AA4" s="7">
        <f>C4+E4+G4+I4+K4+M4+O4+Q4+S4+U4+W4+Y4</f>
        <v>2442</v>
      </c>
    </row>
    <row r="5" spans="1:29" ht="12.75" customHeight="1" x14ac:dyDescent="0.3">
      <c r="A5" s="4" t="s">
        <v>15</v>
      </c>
      <c r="B5" s="16"/>
      <c r="C5" s="26">
        <f>SUM(C3:C4)</f>
        <v>1135</v>
      </c>
      <c r="E5" s="10">
        <f>SUM(E3:E4)</f>
        <v>1403</v>
      </c>
      <c r="F5" s="16"/>
      <c r="G5" s="26">
        <f>SUM(G3:G4)</f>
        <v>1177.5</v>
      </c>
      <c r="I5" s="10">
        <f>SUM(I3:I4)</f>
        <v>1096.5</v>
      </c>
      <c r="J5" s="16"/>
      <c r="K5" s="26">
        <f>SUM(K3:K4)</f>
        <v>1246.5</v>
      </c>
      <c r="M5" s="10">
        <f>SUM(M3:M4)</f>
        <v>1137.5</v>
      </c>
      <c r="N5" s="16"/>
      <c r="O5" s="26">
        <f>SUM(O3:O4)</f>
        <v>893</v>
      </c>
      <c r="Q5" s="10">
        <f>SUM(Q3:Q4)</f>
        <v>1065.5</v>
      </c>
      <c r="R5" s="16"/>
      <c r="S5" s="26">
        <f>SUM(S3:S4)</f>
        <v>1756</v>
      </c>
      <c r="U5" s="10">
        <f>SUM(U3:U4)</f>
        <v>1296</v>
      </c>
      <c r="V5" s="16"/>
      <c r="W5" s="26">
        <f>SUM(W3:W4)</f>
        <v>1035.5</v>
      </c>
      <c r="Y5" s="10">
        <f>SUM(Y3:Y4)</f>
        <v>1114</v>
      </c>
      <c r="Z5" s="43"/>
      <c r="AA5" s="9">
        <f>SUM(AA3:AA4)</f>
        <v>14356</v>
      </c>
      <c r="AB5" s="18"/>
    </row>
    <row r="6" spans="1:29" ht="12.75" customHeight="1" x14ac:dyDescent="0.3">
      <c r="A6" s="3"/>
      <c r="B6" s="16"/>
      <c r="C6" s="26"/>
      <c r="E6" s="10"/>
      <c r="F6" s="16"/>
      <c r="G6" s="26"/>
      <c r="I6" s="10"/>
      <c r="J6" s="16"/>
      <c r="K6" s="26"/>
      <c r="M6" s="10"/>
      <c r="N6" s="16"/>
      <c r="O6" s="26"/>
      <c r="Q6" s="10"/>
      <c r="R6" s="16"/>
      <c r="S6" s="26"/>
      <c r="U6" s="10"/>
      <c r="V6" s="16"/>
      <c r="W6" s="26"/>
      <c r="Y6" s="10"/>
      <c r="Z6" s="43"/>
      <c r="AA6" s="9"/>
    </row>
    <row r="7" spans="1:29" s="3" customFormat="1" ht="12.75" customHeight="1" x14ac:dyDescent="0.25">
      <c r="A7" s="3" t="s">
        <v>67</v>
      </c>
      <c r="B7" s="16"/>
      <c r="C7" s="92">
        <v>39390.339999999997</v>
      </c>
      <c r="D7" s="23"/>
      <c r="E7" s="93">
        <v>42051.57</v>
      </c>
      <c r="F7" s="16"/>
      <c r="G7" s="92">
        <v>20848.55</v>
      </c>
      <c r="H7" s="23"/>
      <c r="I7" s="93">
        <v>21366.99</v>
      </c>
      <c r="J7" s="16"/>
      <c r="K7" s="92">
        <v>30181.01</v>
      </c>
      <c r="L7" s="23"/>
      <c r="M7" s="93">
        <v>28621.7</v>
      </c>
      <c r="N7" s="16"/>
      <c r="O7" s="92">
        <v>19713.18</v>
      </c>
      <c r="P7" s="23"/>
      <c r="Q7" s="93">
        <v>29998.23</v>
      </c>
      <c r="R7" s="16"/>
      <c r="S7" s="92">
        <v>51957.37</v>
      </c>
      <c r="T7" s="23"/>
      <c r="U7" s="93">
        <v>48008.95</v>
      </c>
      <c r="V7" s="16"/>
      <c r="W7" s="92">
        <v>50104.98</v>
      </c>
      <c r="X7" s="23"/>
      <c r="Y7" s="93">
        <v>26852.68</v>
      </c>
      <c r="Z7" s="72"/>
      <c r="AA7" s="95">
        <f>C7+E7+G7+I7+K7+M7+O7+Q7+S7+U7+W7+Y7</f>
        <v>409095.55000000005</v>
      </c>
      <c r="AC7" s="93"/>
    </row>
    <row r="8" spans="1:29" ht="12.75" customHeight="1" x14ac:dyDescent="0.3">
      <c r="A8" s="4"/>
      <c r="B8" s="16"/>
      <c r="C8" s="26"/>
      <c r="E8" s="10"/>
      <c r="F8" s="16"/>
      <c r="G8" s="26"/>
      <c r="I8" s="10"/>
      <c r="J8" s="16"/>
      <c r="K8" s="26"/>
      <c r="M8" s="10"/>
      <c r="N8" s="16"/>
      <c r="O8" s="26"/>
      <c r="Q8" s="10"/>
      <c r="R8" s="16"/>
      <c r="S8" s="26"/>
      <c r="U8" s="10"/>
      <c r="V8" s="16"/>
      <c r="W8" s="26"/>
      <c r="Y8" s="10"/>
      <c r="Z8" s="72"/>
      <c r="AA8" s="9"/>
      <c r="AC8" s="11"/>
    </row>
    <row r="9" spans="1:29" ht="12.75" customHeight="1" x14ac:dyDescent="0.3">
      <c r="A9" s="4" t="s">
        <v>24</v>
      </c>
      <c r="B9" s="16"/>
      <c r="C9" s="13"/>
      <c r="F9" s="16"/>
      <c r="G9" s="13"/>
      <c r="J9" s="16"/>
      <c r="K9" s="13"/>
      <c r="N9" s="16"/>
      <c r="O9" s="13"/>
      <c r="R9" s="16"/>
      <c r="S9" s="13"/>
      <c r="V9" s="16"/>
      <c r="W9" s="13"/>
      <c r="Z9" s="43"/>
      <c r="AA9" s="6"/>
    </row>
    <row r="10" spans="1:29" ht="12.75" customHeight="1" x14ac:dyDescent="0.25">
      <c r="A10" s="3" t="s">
        <v>26</v>
      </c>
      <c r="B10" s="16">
        <v>48</v>
      </c>
      <c r="C10" s="13">
        <v>2699.54</v>
      </c>
      <c r="D10" s="23">
        <v>41</v>
      </c>
      <c r="E10" s="1">
        <v>2146.85</v>
      </c>
      <c r="F10" s="16">
        <v>31</v>
      </c>
      <c r="G10" s="13">
        <v>1029.6300000000001</v>
      </c>
      <c r="H10" s="23">
        <v>32</v>
      </c>
      <c r="I10" s="1">
        <v>1140.21</v>
      </c>
      <c r="J10" s="16">
        <v>40</v>
      </c>
      <c r="K10" s="13">
        <v>1501.83</v>
      </c>
      <c r="L10" s="23">
        <v>44</v>
      </c>
      <c r="M10" s="1">
        <v>2191.71</v>
      </c>
      <c r="N10" s="16">
        <v>27</v>
      </c>
      <c r="O10" s="13">
        <v>1448.37</v>
      </c>
      <c r="P10" s="23">
        <v>42</v>
      </c>
      <c r="Q10" s="1">
        <v>1477.89</v>
      </c>
      <c r="R10" s="16">
        <v>68</v>
      </c>
      <c r="S10" s="13">
        <v>2750.53</v>
      </c>
      <c r="T10" s="23">
        <v>81</v>
      </c>
      <c r="U10" s="1">
        <v>3210.9</v>
      </c>
      <c r="V10" s="16">
        <v>50</v>
      </c>
      <c r="W10" s="13">
        <v>2234.44</v>
      </c>
      <c r="X10" s="23">
        <v>40</v>
      </c>
      <c r="Y10" s="1">
        <v>1319.27</v>
      </c>
      <c r="Z10" s="43">
        <f t="shared" ref="Z10:AA13" si="0">B10+D10+F10+H10+J10+L10+N10+P10+R10+T10+V10+X10</f>
        <v>544</v>
      </c>
      <c r="AA10" s="6">
        <f t="shared" si="0"/>
        <v>23151.17</v>
      </c>
    </row>
    <row r="11" spans="1:29" ht="12.75" customHeight="1" x14ac:dyDescent="0.25">
      <c r="A11" s="3" t="s">
        <v>79</v>
      </c>
      <c r="B11" s="16">
        <v>1</v>
      </c>
      <c r="C11" s="13">
        <v>129.30000000000001</v>
      </c>
      <c r="D11" s="23">
        <v>3</v>
      </c>
      <c r="E11" s="1">
        <v>339.1</v>
      </c>
      <c r="F11" s="16">
        <v>3</v>
      </c>
      <c r="G11" s="13">
        <v>233.51</v>
      </c>
      <c r="H11" s="23">
        <v>2</v>
      </c>
      <c r="I11" s="1">
        <v>220.53</v>
      </c>
      <c r="J11" s="16">
        <v>5</v>
      </c>
      <c r="K11" s="13">
        <v>172.4</v>
      </c>
      <c r="L11" s="23">
        <v>3</v>
      </c>
      <c r="M11" s="1">
        <v>-37.44</v>
      </c>
      <c r="N11" s="16">
        <v>4</v>
      </c>
      <c r="O11" s="13">
        <v>118.68</v>
      </c>
      <c r="P11" s="23">
        <v>6</v>
      </c>
      <c r="Q11" s="1">
        <v>639.30999999999995</v>
      </c>
      <c r="R11" s="16">
        <v>5</v>
      </c>
      <c r="S11" s="13">
        <v>207.02</v>
      </c>
      <c r="T11" s="23">
        <v>2</v>
      </c>
      <c r="U11" s="1">
        <v>395.83</v>
      </c>
      <c r="V11" s="16">
        <v>7</v>
      </c>
      <c r="W11" s="13">
        <v>-8.93</v>
      </c>
      <c r="X11" s="23">
        <v>6</v>
      </c>
      <c r="Y11" s="1">
        <v>1485.02</v>
      </c>
      <c r="Z11" s="43">
        <f t="shared" ref="Z11" si="1">B11+D11+F11+H11+J11+L11+N11+P11+R11+T11+V11+X11</f>
        <v>47</v>
      </c>
      <c r="AA11" s="6">
        <f t="shared" ref="AA11" si="2">C11+E11+G11+I11+K11+M11+O11+Q11+S11+U11+W11+Y11</f>
        <v>3894.3300000000004</v>
      </c>
    </row>
    <row r="12" spans="1:29" ht="12.75" customHeight="1" x14ac:dyDescent="0.25">
      <c r="A12" s="360" t="s">
        <v>76</v>
      </c>
      <c r="B12" s="16"/>
      <c r="C12" s="13"/>
      <c r="D12" s="23">
        <v>-1</v>
      </c>
      <c r="E12" s="1">
        <v>-24.04</v>
      </c>
      <c r="F12" s="16">
        <v>-3</v>
      </c>
      <c r="G12" s="13">
        <v>-214.59</v>
      </c>
      <c r="H12" s="23">
        <v>-1</v>
      </c>
      <c r="I12" s="1">
        <v>-38.590000000000003</v>
      </c>
      <c r="J12" s="16"/>
      <c r="K12" s="13"/>
      <c r="N12" s="16"/>
      <c r="O12" s="13"/>
      <c r="R12" s="16">
        <v>2</v>
      </c>
      <c r="S12" s="13">
        <v>40.79</v>
      </c>
      <c r="V12" s="16">
        <v>2</v>
      </c>
      <c r="W12" s="13">
        <v>56.91</v>
      </c>
      <c r="X12" s="23">
        <v>1</v>
      </c>
      <c r="Y12" s="1">
        <v>29.64</v>
      </c>
      <c r="Z12" s="43">
        <f t="shared" si="0"/>
        <v>0</v>
      </c>
      <c r="AA12" s="6">
        <f t="shared" si="0"/>
        <v>-149.88000000000005</v>
      </c>
    </row>
    <row r="13" spans="1:29" ht="12.75" customHeight="1" x14ac:dyDescent="0.25">
      <c r="A13" s="3" t="s">
        <v>72</v>
      </c>
      <c r="B13" s="25"/>
      <c r="C13" s="14"/>
      <c r="D13" s="27"/>
      <c r="E13" s="2"/>
      <c r="F13" s="25"/>
      <c r="G13" s="14"/>
      <c r="H13" s="27"/>
      <c r="I13" s="2"/>
      <c r="J13" s="25"/>
      <c r="K13" s="14"/>
      <c r="L13" s="27">
        <v>1</v>
      </c>
      <c r="M13" s="2">
        <v>0</v>
      </c>
      <c r="N13" s="25"/>
      <c r="O13" s="14"/>
      <c r="P13" s="27"/>
      <c r="Q13" s="2"/>
      <c r="R13" s="25"/>
      <c r="S13" s="14"/>
      <c r="T13" s="27"/>
      <c r="U13" s="2"/>
      <c r="V13" s="25"/>
      <c r="W13" s="14"/>
      <c r="X13" s="27"/>
      <c r="Y13" s="2"/>
      <c r="Z13" s="43">
        <f t="shared" si="0"/>
        <v>1</v>
      </c>
      <c r="AA13" s="6">
        <f t="shared" si="0"/>
        <v>0</v>
      </c>
    </row>
    <row r="14" spans="1:29" ht="12.75" customHeight="1" x14ac:dyDescent="0.3">
      <c r="A14" s="20" t="s">
        <v>20</v>
      </c>
      <c r="B14" s="16">
        <f t="shared" ref="B14:AA14" si="3">SUM(B10:B13)</f>
        <v>49</v>
      </c>
      <c r="C14" s="26">
        <f t="shared" si="3"/>
        <v>2828.84</v>
      </c>
      <c r="D14" s="23">
        <f t="shared" si="3"/>
        <v>43</v>
      </c>
      <c r="E14" s="529">
        <f t="shared" si="3"/>
        <v>2461.91</v>
      </c>
      <c r="F14" s="16">
        <f t="shared" si="3"/>
        <v>31</v>
      </c>
      <c r="G14" s="26">
        <f t="shared" si="3"/>
        <v>1048.5500000000002</v>
      </c>
      <c r="H14" s="23">
        <f t="shared" si="3"/>
        <v>33</v>
      </c>
      <c r="I14" s="10">
        <f t="shared" si="3"/>
        <v>1322.15</v>
      </c>
      <c r="J14" s="16">
        <f t="shared" si="3"/>
        <v>45</v>
      </c>
      <c r="K14" s="26">
        <f t="shared" si="3"/>
        <v>1674.23</v>
      </c>
      <c r="L14" s="23">
        <f t="shared" si="3"/>
        <v>48</v>
      </c>
      <c r="M14" s="10">
        <f t="shared" si="3"/>
        <v>2154.27</v>
      </c>
      <c r="N14" s="16">
        <f t="shared" si="3"/>
        <v>31</v>
      </c>
      <c r="O14" s="26">
        <f t="shared" si="3"/>
        <v>1567.05</v>
      </c>
      <c r="P14" s="23">
        <f t="shared" si="3"/>
        <v>48</v>
      </c>
      <c r="Q14" s="10">
        <f t="shared" si="3"/>
        <v>2117.1999999999998</v>
      </c>
      <c r="R14" s="16">
        <f t="shared" si="3"/>
        <v>75</v>
      </c>
      <c r="S14" s="26">
        <f t="shared" si="3"/>
        <v>2998.34</v>
      </c>
      <c r="T14" s="23">
        <f t="shared" si="3"/>
        <v>83</v>
      </c>
      <c r="U14" s="10">
        <f t="shared" si="3"/>
        <v>3606.73</v>
      </c>
      <c r="V14" s="16">
        <f t="shared" si="3"/>
        <v>59</v>
      </c>
      <c r="W14" s="26">
        <f t="shared" si="3"/>
        <v>2282.42</v>
      </c>
      <c r="X14" s="23">
        <f t="shared" si="3"/>
        <v>47</v>
      </c>
      <c r="Y14" s="10">
        <f t="shared" si="3"/>
        <v>2833.93</v>
      </c>
      <c r="Z14" s="73">
        <f t="shared" si="3"/>
        <v>592</v>
      </c>
      <c r="AA14" s="22">
        <f t="shared" si="3"/>
        <v>26895.62</v>
      </c>
    </row>
    <row r="15" spans="1:29" ht="12.75" customHeight="1" x14ac:dyDescent="0.25">
      <c r="B15" s="16"/>
      <c r="C15" s="13"/>
      <c r="F15" s="16"/>
      <c r="G15" s="13"/>
      <c r="J15" s="16"/>
      <c r="K15" s="13"/>
      <c r="N15" s="16"/>
      <c r="O15" s="13"/>
      <c r="R15" s="16"/>
      <c r="S15" s="13"/>
      <c r="V15" s="16"/>
      <c r="W15" s="13"/>
      <c r="Z15" s="43"/>
      <c r="AA15" s="6"/>
    </row>
    <row r="16" spans="1:29" ht="12.75" customHeight="1" x14ac:dyDescent="0.3">
      <c r="A16" s="4" t="s">
        <v>25</v>
      </c>
      <c r="B16" s="16"/>
      <c r="C16" s="13"/>
      <c r="F16" s="16"/>
      <c r="G16" s="13"/>
      <c r="J16" s="16"/>
      <c r="K16" s="13"/>
      <c r="N16" s="16"/>
      <c r="O16" s="13"/>
      <c r="R16" s="16"/>
      <c r="S16" s="13"/>
      <c r="V16" s="16"/>
      <c r="W16" s="13"/>
      <c r="Z16" s="43"/>
      <c r="AA16" s="6"/>
    </row>
    <row r="17" spans="1:27" ht="12.75" customHeight="1" x14ac:dyDescent="0.25">
      <c r="A17" s="3" t="s">
        <v>49</v>
      </c>
      <c r="B17" s="16"/>
      <c r="C17" s="13"/>
      <c r="F17" s="16"/>
      <c r="G17" s="13"/>
      <c r="J17" s="16"/>
      <c r="K17" s="13"/>
      <c r="N17" s="16"/>
      <c r="O17" s="13"/>
      <c r="R17" s="16"/>
      <c r="S17" s="13"/>
      <c r="V17" s="16"/>
      <c r="W17" s="13"/>
      <c r="Z17" s="43">
        <f t="shared" ref="Z17:AA21" si="4">B17+D17+F17+H17+J17+L17+N17+P17+R17+T17+V17+X17</f>
        <v>0</v>
      </c>
      <c r="AA17" s="6">
        <f t="shared" si="4"/>
        <v>0</v>
      </c>
    </row>
    <row r="18" spans="1:27" ht="12.75" customHeight="1" x14ac:dyDescent="0.25">
      <c r="A18" s="3" t="s">
        <v>22</v>
      </c>
      <c r="B18" s="16"/>
      <c r="C18" s="13"/>
      <c r="F18" s="16"/>
      <c r="G18" s="13"/>
      <c r="J18" s="16"/>
      <c r="K18" s="13"/>
      <c r="M18" s="532"/>
      <c r="N18" s="16"/>
      <c r="O18" s="13"/>
      <c r="R18" s="16"/>
      <c r="S18" s="13"/>
      <c r="V18" s="16"/>
      <c r="W18" s="13"/>
      <c r="Z18" s="43">
        <f t="shared" si="4"/>
        <v>0</v>
      </c>
      <c r="AA18" s="6">
        <f t="shared" si="4"/>
        <v>0</v>
      </c>
    </row>
    <row r="19" spans="1:27" ht="12.75" customHeight="1" x14ac:dyDescent="0.25">
      <c r="A19" s="3" t="s">
        <v>53</v>
      </c>
      <c r="B19" s="16">
        <v>5</v>
      </c>
      <c r="C19" s="16">
        <v>1423.56</v>
      </c>
      <c r="D19" s="23">
        <v>8</v>
      </c>
      <c r="E19" s="530">
        <v>3285.89</v>
      </c>
      <c r="F19" s="16">
        <v>2</v>
      </c>
      <c r="G19" s="16">
        <v>785.33</v>
      </c>
      <c r="H19" s="23">
        <v>1</v>
      </c>
      <c r="I19" s="530">
        <v>3558.78</v>
      </c>
      <c r="J19" s="16"/>
      <c r="K19" s="13"/>
      <c r="L19" s="23">
        <v>0</v>
      </c>
      <c r="M19" s="1">
        <v>2593.88</v>
      </c>
      <c r="N19" s="16">
        <v>1</v>
      </c>
      <c r="O19" s="13">
        <v>825.21</v>
      </c>
      <c r="Q19" s="532"/>
      <c r="R19" s="16">
        <v>3</v>
      </c>
      <c r="S19" s="13">
        <v>3550.13</v>
      </c>
      <c r="T19" s="23">
        <v>6</v>
      </c>
      <c r="U19" s="1">
        <v>3299.79</v>
      </c>
      <c r="V19" s="16">
        <v>-1</v>
      </c>
      <c r="W19" s="13">
        <v>263.70999999999998</v>
      </c>
      <c r="X19" s="23">
        <v>-1</v>
      </c>
      <c r="Y19" s="1">
        <v>341.31</v>
      </c>
      <c r="Z19" s="43">
        <f t="shared" si="4"/>
        <v>24</v>
      </c>
      <c r="AA19" s="6">
        <f t="shared" si="4"/>
        <v>19927.59</v>
      </c>
    </row>
    <row r="20" spans="1:27" ht="12.75" customHeight="1" x14ac:dyDescent="0.25">
      <c r="A20" s="3" t="s">
        <v>23</v>
      </c>
      <c r="B20" s="16"/>
      <c r="C20" s="16"/>
      <c r="D20" s="23">
        <v>3</v>
      </c>
      <c r="E20" s="530">
        <v>2401.9699999999998</v>
      </c>
      <c r="F20" s="16">
        <v>11</v>
      </c>
      <c r="G20" s="16">
        <v>4767.55</v>
      </c>
      <c r="H20" s="23">
        <v>6</v>
      </c>
      <c r="I20" s="530">
        <v>2356.81</v>
      </c>
      <c r="J20" s="16">
        <v>5</v>
      </c>
      <c r="K20" s="13">
        <v>3090.74</v>
      </c>
      <c r="L20" s="23">
        <v>4</v>
      </c>
      <c r="M20" s="532">
        <v>1272.42</v>
      </c>
      <c r="N20" s="16">
        <v>5</v>
      </c>
      <c r="O20" s="13">
        <v>2162.65</v>
      </c>
      <c r="P20" s="23">
        <v>5</v>
      </c>
      <c r="Q20" s="532">
        <v>2200.4899999999998</v>
      </c>
      <c r="R20" s="16">
        <v>1</v>
      </c>
      <c r="S20" s="13">
        <v>2450.02</v>
      </c>
      <c r="T20" s="23">
        <v>4</v>
      </c>
      <c r="U20" s="1">
        <v>1930.2</v>
      </c>
      <c r="V20" s="16">
        <v>2</v>
      </c>
      <c r="W20" s="13">
        <v>1644.59</v>
      </c>
      <c r="X20" s="23">
        <v>1</v>
      </c>
      <c r="Y20" s="1">
        <v>82.18</v>
      </c>
      <c r="Z20" s="43">
        <f t="shared" si="4"/>
        <v>47</v>
      </c>
      <c r="AA20" s="6">
        <f t="shared" si="4"/>
        <v>24359.62</v>
      </c>
    </row>
    <row r="21" spans="1:27" ht="12.75" customHeight="1" x14ac:dyDescent="0.25">
      <c r="A21" s="3" t="s">
        <v>55</v>
      </c>
      <c r="B21" s="25"/>
      <c r="C21" s="14"/>
      <c r="D21" s="27"/>
      <c r="E21" s="2"/>
      <c r="F21" s="25"/>
      <c r="G21" s="14"/>
      <c r="H21" s="27"/>
      <c r="I21" s="2"/>
      <c r="J21" s="16"/>
      <c r="K21" s="13"/>
      <c r="N21" s="16"/>
      <c r="O21" s="13"/>
      <c r="R21" s="16">
        <v>3</v>
      </c>
      <c r="S21" s="13">
        <v>1039.8599999999999</v>
      </c>
      <c r="T21" s="23">
        <v>1</v>
      </c>
      <c r="U21" s="1">
        <v>355.51</v>
      </c>
      <c r="V21" s="16"/>
      <c r="W21" s="13"/>
      <c r="Z21" s="43">
        <f t="shared" si="4"/>
        <v>4</v>
      </c>
      <c r="AA21" s="6">
        <f t="shared" si="4"/>
        <v>1395.37</v>
      </c>
    </row>
    <row r="22" spans="1:27" ht="12.75" customHeight="1" x14ac:dyDescent="0.3">
      <c r="A22" s="4" t="s">
        <v>21</v>
      </c>
      <c r="B22" s="16">
        <f t="shared" ref="B22:AA22" si="5">SUM(B17:B21)</f>
        <v>5</v>
      </c>
      <c r="C22" s="26">
        <f t="shared" si="5"/>
        <v>1423.56</v>
      </c>
      <c r="D22" s="23">
        <f t="shared" si="5"/>
        <v>11</v>
      </c>
      <c r="E22" s="10">
        <f t="shared" si="5"/>
        <v>5687.86</v>
      </c>
      <c r="F22" s="16">
        <f t="shared" si="5"/>
        <v>13</v>
      </c>
      <c r="G22" s="26">
        <f t="shared" si="5"/>
        <v>5552.88</v>
      </c>
      <c r="H22" s="23">
        <f t="shared" si="5"/>
        <v>7</v>
      </c>
      <c r="I22" s="10">
        <f t="shared" si="5"/>
        <v>5915.59</v>
      </c>
      <c r="J22" s="35">
        <f t="shared" si="5"/>
        <v>5</v>
      </c>
      <c r="K22" s="32">
        <f t="shared" si="5"/>
        <v>3090.74</v>
      </c>
      <c r="L22" s="34">
        <f t="shared" si="5"/>
        <v>4</v>
      </c>
      <c r="M22" s="33">
        <f t="shared" si="5"/>
        <v>3866.3</v>
      </c>
      <c r="N22" s="35">
        <f t="shared" si="5"/>
        <v>6</v>
      </c>
      <c r="O22" s="32">
        <f t="shared" si="5"/>
        <v>2987.86</v>
      </c>
      <c r="P22" s="34">
        <f t="shared" si="5"/>
        <v>5</v>
      </c>
      <c r="Q22" s="33">
        <f t="shared" si="5"/>
        <v>2200.4899999999998</v>
      </c>
      <c r="R22" s="35">
        <f t="shared" si="5"/>
        <v>7</v>
      </c>
      <c r="S22" s="32">
        <f t="shared" si="5"/>
        <v>7040.0099999999993</v>
      </c>
      <c r="T22" s="34">
        <f t="shared" si="5"/>
        <v>11</v>
      </c>
      <c r="U22" s="33">
        <f t="shared" si="5"/>
        <v>5585.5</v>
      </c>
      <c r="V22" s="35">
        <f t="shared" si="5"/>
        <v>1</v>
      </c>
      <c r="W22" s="32">
        <f t="shared" si="5"/>
        <v>1908.3</v>
      </c>
      <c r="X22" s="34">
        <f t="shared" si="5"/>
        <v>0</v>
      </c>
      <c r="Y22" s="33">
        <f t="shared" si="5"/>
        <v>423.49</v>
      </c>
      <c r="Z22" s="73">
        <f t="shared" si="5"/>
        <v>75</v>
      </c>
      <c r="AA22" s="22">
        <f t="shared" si="5"/>
        <v>45682.58</v>
      </c>
    </row>
    <row r="23" spans="1:27" ht="12.75" customHeight="1" x14ac:dyDescent="0.3">
      <c r="A23" s="4"/>
      <c r="B23" s="16"/>
      <c r="C23" s="30"/>
      <c r="E23" s="5"/>
      <c r="F23" s="16"/>
      <c r="G23" s="30"/>
      <c r="I23" s="5"/>
      <c r="J23" s="16"/>
      <c r="K23" s="30"/>
      <c r="M23" s="5"/>
      <c r="N23" s="16"/>
      <c r="O23" s="30"/>
      <c r="Q23" s="5"/>
      <c r="R23" s="16"/>
      <c r="S23" s="30"/>
      <c r="U23" s="5"/>
      <c r="V23" s="16"/>
      <c r="W23" s="30"/>
      <c r="Y23" s="5"/>
      <c r="Z23" s="43"/>
      <c r="AA23" s="8"/>
    </row>
    <row r="24" spans="1:27" ht="12.75" customHeight="1" x14ac:dyDescent="0.3">
      <c r="A24" s="4" t="s">
        <v>27</v>
      </c>
      <c r="B24" s="16"/>
      <c r="C24" s="13"/>
      <c r="F24" s="16"/>
      <c r="G24" s="13"/>
      <c r="J24" s="16"/>
      <c r="K24" s="13"/>
      <c r="N24" s="16"/>
      <c r="O24" s="13"/>
      <c r="R24" s="16"/>
      <c r="S24" s="13"/>
      <c r="V24" s="16"/>
      <c r="W24" s="13"/>
      <c r="Z24" s="43"/>
      <c r="AA24" s="6"/>
    </row>
    <row r="25" spans="1:27" ht="12.75" customHeight="1" x14ac:dyDescent="0.25">
      <c r="A25" s="3" t="s">
        <v>50</v>
      </c>
      <c r="B25" s="16">
        <v>28</v>
      </c>
      <c r="C25" s="13">
        <v>1247.6500000000001</v>
      </c>
      <c r="D25" s="23">
        <v>27</v>
      </c>
      <c r="E25" s="1">
        <v>935.49</v>
      </c>
      <c r="F25" s="16">
        <v>32</v>
      </c>
      <c r="G25" s="13">
        <v>914.04</v>
      </c>
      <c r="H25" s="23">
        <v>26</v>
      </c>
      <c r="I25" s="1">
        <v>1043.04</v>
      </c>
      <c r="J25" s="16">
        <v>16</v>
      </c>
      <c r="K25" s="13">
        <v>601</v>
      </c>
      <c r="L25" s="23">
        <v>25</v>
      </c>
      <c r="M25" s="1">
        <v>552</v>
      </c>
      <c r="N25" s="16">
        <v>21</v>
      </c>
      <c r="O25" s="15">
        <v>716.99</v>
      </c>
      <c r="P25" s="23">
        <v>19</v>
      </c>
      <c r="Q25" s="28">
        <v>1086.83</v>
      </c>
      <c r="R25" s="16">
        <v>32</v>
      </c>
      <c r="S25" s="15">
        <v>1447.87</v>
      </c>
      <c r="T25" s="23">
        <v>40</v>
      </c>
      <c r="U25" s="28">
        <v>2888.98</v>
      </c>
      <c r="V25" s="16">
        <v>19</v>
      </c>
      <c r="W25" s="15">
        <v>1583.41</v>
      </c>
      <c r="X25" s="23">
        <v>19</v>
      </c>
      <c r="Y25" s="28">
        <v>1088.45</v>
      </c>
      <c r="Z25" s="43">
        <f>B25+D25+F25+H25+J25+L25+N25+P25+R25+T25+V25+X25</f>
        <v>304</v>
      </c>
      <c r="AA25" s="12">
        <f>C25+E25+G25+I25+K25+M25+O25+Q25+S25+U25+W25+Y25</f>
        <v>14105.75</v>
      </c>
    </row>
    <row r="26" spans="1:27" ht="12.75" customHeight="1" x14ac:dyDescent="0.25">
      <c r="A26" s="3" t="s">
        <v>51</v>
      </c>
      <c r="B26" s="16">
        <v>1</v>
      </c>
      <c r="C26" s="13">
        <v>19.940000000000001</v>
      </c>
      <c r="D26" s="23">
        <v>1</v>
      </c>
      <c r="E26" s="1">
        <v>62</v>
      </c>
      <c r="F26" s="16">
        <v>9</v>
      </c>
      <c r="G26" s="13">
        <v>278.07</v>
      </c>
      <c r="H26" s="23">
        <v>2</v>
      </c>
      <c r="I26" s="1">
        <v>131.37</v>
      </c>
      <c r="J26" s="16">
        <v>3</v>
      </c>
      <c r="K26" s="13">
        <v>77.41</v>
      </c>
      <c r="L26" s="23">
        <v>9</v>
      </c>
      <c r="M26" s="1">
        <v>237.52</v>
      </c>
      <c r="N26" s="16">
        <v>5</v>
      </c>
      <c r="O26" s="15">
        <v>212.16</v>
      </c>
      <c r="P26" s="23">
        <v>1</v>
      </c>
      <c r="Q26" s="28">
        <v>49.12</v>
      </c>
      <c r="R26" s="16">
        <v>6</v>
      </c>
      <c r="S26" s="15">
        <v>228.86</v>
      </c>
      <c r="T26" s="23">
        <v>15</v>
      </c>
      <c r="U26" s="28">
        <v>477.32</v>
      </c>
      <c r="V26" s="16">
        <v>1</v>
      </c>
      <c r="W26" s="15">
        <v>53.29</v>
      </c>
      <c r="X26" s="23">
        <v>0</v>
      </c>
      <c r="Y26" s="28">
        <v>0</v>
      </c>
      <c r="Z26" s="43">
        <f>B26+D26+F26+H26+J26+L26+N26+P26+R26+T26+V26+X26</f>
        <v>53</v>
      </c>
      <c r="AA26" s="12">
        <f>C26+E26+G26+I26+K26+M26+O26+Q26+S26+U26+W26+Y26</f>
        <v>1827.0599999999997</v>
      </c>
    </row>
    <row r="27" spans="1:27" s="45" customFormat="1" ht="12.75" customHeight="1" x14ac:dyDescent="0.3">
      <c r="A27" s="39" t="s">
        <v>68</v>
      </c>
      <c r="B27" s="42">
        <f t="shared" ref="B27:Y27" si="6">B25+B26</f>
        <v>29</v>
      </c>
      <c r="C27" s="59">
        <f t="shared" si="6"/>
        <v>1267.5900000000001</v>
      </c>
      <c r="D27" s="60">
        <f t="shared" si="6"/>
        <v>28</v>
      </c>
      <c r="E27" s="61">
        <f t="shared" si="6"/>
        <v>997.49</v>
      </c>
      <c r="F27" s="42">
        <f t="shared" si="6"/>
        <v>41</v>
      </c>
      <c r="G27" s="59">
        <f t="shared" si="6"/>
        <v>1192.1099999999999</v>
      </c>
      <c r="H27" s="60">
        <f t="shared" si="6"/>
        <v>28</v>
      </c>
      <c r="I27" s="61">
        <f t="shared" si="6"/>
        <v>1174.4099999999999</v>
      </c>
      <c r="J27" s="42">
        <f t="shared" si="6"/>
        <v>19</v>
      </c>
      <c r="K27" s="59">
        <f t="shared" si="6"/>
        <v>678.41</v>
      </c>
      <c r="L27" s="60">
        <f t="shared" si="6"/>
        <v>34</v>
      </c>
      <c r="M27" s="61">
        <f t="shared" si="6"/>
        <v>789.52</v>
      </c>
      <c r="N27" s="42">
        <f t="shared" si="6"/>
        <v>26</v>
      </c>
      <c r="O27" s="59">
        <f t="shared" si="6"/>
        <v>929.15</v>
      </c>
      <c r="P27" s="60">
        <f t="shared" si="6"/>
        <v>20</v>
      </c>
      <c r="Q27" s="61">
        <f t="shared" si="6"/>
        <v>1135.9499999999998</v>
      </c>
      <c r="R27" s="42">
        <f t="shared" si="6"/>
        <v>38</v>
      </c>
      <c r="S27" s="59">
        <f t="shared" si="6"/>
        <v>1676.73</v>
      </c>
      <c r="T27" s="60">
        <f t="shared" si="6"/>
        <v>55</v>
      </c>
      <c r="U27" s="61">
        <f t="shared" si="6"/>
        <v>3366.3</v>
      </c>
      <c r="V27" s="42">
        <f t="shared" si="6"/>
        <v>20</v>
      </c>
      <c r="W27" s="59">
        <f t="shared" si="6"/>
        <v>1636.7</v>
      </c>
      <c r="X27" s="60">
        <f t="shared" si="6"/>
        <v>19</v>
      </c>
      <c r="Y27" s="61">
        <f t="shared" si="6"/>
        <v>1088.45</v>
      </c>
      <c r="Z27" s="66">
        <f t="shared" ref="Z27:AA27" si="7">SUM(Z25:Z26)</f>
        <v>357</v>
      </c>
      <c r="AA27" s="94">
        <f t="shared" si="7"/>
        <v>15932.81</v>
      </c>
    </row>
    <row r="28" spans="1:27" s="45" customFormat="1" ht="12.75" customHeight="1" x14ac:dyDescent="0.3">
      <c r="A28" s="39"/>
      <c r="B28" s="37"/>
      <c r="C28" s="63"/>
      <c r="D28" s="47"/>
      <c r="E28" s="62"/>
      <c r="F28" s="37"/>
      <c r="G28" s="63"/>
      <c r="H28" s="47"/>
      <c r="I28" s="62"/>
      <c r="J28" s="37"/>
      <c r="K28" s="63"/>
      <c r="L28" s="47"/>
      <c r="M28" s="62"/>
      <c r="N28" s="37"/>
      <c r="O28" s="63"/>
      <c r="P28" s="47"/>
      <c r="Q28" s="62"/>
      <c r="R28" s="37"/>
      <c r="S28" s="63"/>
      <c r="T28" s="47"/>
      <c r="U28" s="62"/>
      <c r="V28" s="37"/>
      <c r="W28" s="63"/>
      <c r="X28" s="47"/>
      <c r="Y28" s="62"/>
      <c r="Z28" s="40"/>
      <c r="AA28" s="64"/>
    </row>
    <row r="29" spans="1:27" ht="12.75" customHeight="1" x14ac:dyDescent="0.3">
      <c r="A29" s="21" t="s">
        <v>19</v>
      </c>
      <c r="B29" s="16"/>
      <c r="C29" s="26">
        <f>SUM(C14+C22+C27)</f>
        <v>5519.99</v>
      </c>
      <c r="E29" s="10">
        <f>SUM(E14+E22+E27)</f>
        <v>9147.26</v>
      </c>
      <c r="F29" s="16"/>
      <c r="G29" s="26">
        <f>SUM(G14+G22+G27)</f>
        <v>7793.54</v>
      </c>
      <c r="I29" s="10">
        <f>SUM(I14+I22+I27)</f>
        <v>8412.15</v>
      </c>
      <c r="J29" s="16"/>
      <c r="K29" s="26">
        <f>SUM(K14+K22+K27)</f>
        <v>5443.3799999999992</v>
      </c>
      <c r="M29" s="10">
        <f>SUM(M14+M22+M27)</f>
        <v>6810.09</v>
      </c>
      <c r="N29" s="16"/>
      <c r="O29" s="26">
        <f>SUM(O14+O22+O27)</f>
        <v>5484.0599999999995</v>
      </c>
      <c r="Q29" s="10">
        <f>SUM(Q14+Q22+Q27)</f>
        <v>5453.6399999999994</v>
      </c>
      <c r="R29" s="16"/>
      <c r="S29" s="26">
        <f>SUM(S14+S22+S27)</f>
        <v>11715.079999999998</v>
      </c>
      <c r="U29" s="10">
        <f>SUM(U14+U22+U27)</f>
        <v>12558.529999999999</v>
      </c>
      <c r="V29" s="16"/>
      <c r="W29" s="26">
        <f>SUM(W14+W22+W27)</f>
        <v>5827.42</v>
      </c>
      <c r="Y29" s="10">
        <f>SUM(Y14+Y22+Y27)</f>
        <v>4345.87</v>
      </c>
      <c r="Z29" s="43"/>
      <c r="AA29" s="8">
        <f>SUM(AA14+AA22+AA27)</f>
        <v>88511.01</v>
      </c>
    </row>
    <row r="30" spans="1:27" ht="12.75" customHeight="1" x14ac:dyDescent="0.25">
      <c r="B30" s="16"/>
      <c r="C30" s="13"/>
      <c r="F30" s="16"/>
      <c r="G30" s="13"/>
      <c r="J30" s="16"/>
      <c r="K30" s="13"/>
      <c r="N30" s="16"/>
      <c r="O30" s="13"/>
      <c r="R30" s="16"/>
      <c r="S30" s="13"/>
      <c r="V30" s="16"/>
      <c r="W30" s="13"/>
      <c r="Z30" s="43"/>
      <c r="AA30" s="6"/>
    </row>
    <row r="31" spans="1:27" ht="12.75" customHeight="1" x14ac:dyDescent="0.3">
      <c r="A31" s="4" t="s">
        <v>28</v>
      </c>
      <c r="B31" s="16"/>
      <c r="C31" s="26"/>
      <c r="E31" s="10"/>
      <c r="F31" s="16"/>
      <c r="G31" s="46"/>
      <c r="I31" s="10"/>
      <c r="J31" s="16"/>
      <c r="K31" s="26"/>
      <c r="M31" s="10"/>
      <c r="N31" s="16"/>
      <c r="O31" s="26"/>
      <c r="Q31" s="10"/>
      <c r="R31" s="16"/>
      <c r="S31" s="26"/>
      <c r="U31" s="10"/>
      <c r="V31" s="16"/>
      <c r="W31" s="26"/>
      <c r="Y31" s="24"/>
      <c r="Z31" s="43"/>
      <c r="AA31" s="9"/>
    </row>
    <row r="32" spans="1:27" s="57" customFormat="1" x14ac:dyDescent="0.25">
      <c r="A32" s="52" t="s">
        <v>46</v>
      </c>
      <c r="B32" s="53"/>
      <c r="C32" s="53"/>
      <c r="D32" s="48"/>
      <c r="E32" s="48"/>
      <c r="F32" s="53"/>
      <c r="G32" s="53"/>
      <c r="H32" s="48"/>
      <c r="I32" s="48"/>
      <c r="J32" s="53"/>
      <c r="K32" s="53"/>
      <c r="L32" s="48">
        <v>3</v>
      </c>
      <c r="M32" s="48">
        <v>591.16</v>
      </c>
      <c r="N32" s="53">
        <v>1</v>
      </c>
      <c r="O32" s="53">
        <v>138</v>
      </c>
      <c r="P32" s="48">
        <v>1</v>
      </c>
      <c r="Q32" s="48">
        <v>74.849999999999994</v>
      </c>
      <c r="R32" s="53"/>
      <c r="S32" s="53"/>
      <c r="T32" s="48"/>
      <c r="U32" s="48"/>
      <c r="V32" s="53"/>
      <c r="W32" s="53"/>
      <c r="X32" s="48"/>
      <c r="Y32" s="48"/>
      <c r="Z32" s="38">
        <f t="shared" ref="Z32:AA34" si="8">SUM(B32+D32+F32+H32+J32+L32+N32+P32+R32+T32+V32+X32)</f>
        <v>5</v>
      </c>
      <c r="AA32" s="56">
        <f t="shared" si="8"/>
        <v>804.01</v>
      </c>
    </row>
    <row r="33" spans="1:31" s="57" customFormat="1" x14ac:dyDescent="0.25">
      <c r="A33" s="52" t="s">
        <v>62</v>
      </c>
      <c r="B33" s="53">
        <v>1</v>
      </c>
      <c r="C33" s="53">
        <v>638.64</v>
      </c>
      <c r="D33" s="48"/>
      <c r="E33" s="48"/>
      <c r="F33" s="53">
        <v>2</v>
      </c>
      <c r="G33" s="53">
        <v>289.22000000000003</v>
      </c>
      <c r="H33" s="48">
        <v>3</v>
      </c>
      <c r="I33" s="48">
        <v>864.65</v>
      </c>
      <c r="J33" s="53">
        <v>1</v>
      </c>
      <c r="K33" s="53">
        <v>205.63</v>
      </c>
      <c r="L33" s="48">
        <v>-1</v>
      </c>
      <c r="M33" s="48">
        <v>615.17999999999995</v>
      </c>
      <c r="N33" s="53">
        <v>2</v>
      </c>
      <c r="O33" s="53">
        <v>541.39</v>
      </c>
      <c r="P33" s="48">
        <v>2</v>
      </c>
      <c r="Q33" s="48">
        <v>510.1</v>
      </c>
      <c r="R33" s="53">
        <v>5</v>
      </c>
      <c r="S33" s="53">
        <v>1068.51</v>
      </c>
      <c r="T33" s="48">
        <v>1</v>
      </c>
      <c r="U33" s="48">
        <v>604.97</v>
      </c>
      <c r="V33" s="53">
        <v>6</v>
      </c>
      <c r="W33" s="53">
        <v>709.77</v>
      </c>
      <c r="X33" s="48">
        <v>-3</v>
      </c>
      <c r="Y33" s="48">
        <v>220.18</v>
      </c>
      <c r="Z33" s="38">
        <f t="shared" si="8"/>
        <v>19</v>
      </c>
      <c r="AA33" s="56">
        <f t="shared" si="8"/>
        <v>6268.24</v>
      </c>
    </row>
    <row r="34" spans="1:31" s="57" customFormat="1" x14ac:dyDescent="0.25">
      <c r="A34" s="52" t="s">
        <v>47</v>
      </c>
      <c r="B34" s="54"/>
      <c r="C34" s="54"/>
      <c r="D34" s="55"/>
      <c r="E34" s="55"/>
      <c r="F34" s="54"/>
      <c r="G34" s="54"/>
      <c r="H34" s="55"/>
      <c r="I34" s="55"/>
      <c r="J34" s="54"/>
      <c r="K34" s="54"/>
      <c r="L34" s="55"/>
      <c r="M34" s="55"/>
      <c r="N34" s="54"/>
      <c r="O34" s="54"/>
      <c r="P34" s="55"/>
      <c r="Q34" s="55"/>
      <c r="R34" s="54"/>
      <c r="S34" s="54"/>
      <c r="T34" s="55"/>
      <c r="U34" s="55"/>
      <c r="V34" s="54"/>
      <c r="W34" s="54"/>
      <c r="X34" s="55"/>
      <c r="Y34" s="55"/>
      <c r="Z34" s="65">
        <f t="shared" si="8"/>
        <v>0</v>
      </c>
      <c r="AA34" s="58">
        <f t="shared" si="8"/>
        <v>0</v>
      </c>
    </row>
    <row r="35" spans="1:31" s="4" customFormat="1" ht="12.75" customHeight="1" x14ac:dyDescent="0.3">
      <c r="A35" s="4" t="s">
        <v>59</v>
      </c>
      <c r="B35" s="70">
        <f t="shared" ref="B35:AA35" si="9">SUM(B32:B34)</f>
        <v>1</v>
      </c>
      <c r="C35" s="49">
        <f t="shared" si="9"/>
        <v>638.64</v>
      </c>
      <c r="D35" s="71">
        <f t="shared" si="9"/>
        <v>0</v>
      </c>
      <c r="E35" s="50">
        <f t="shared" si="9"/>
        <v>0</v>
      </c>
      <c r="F35" s="70">
        <f t="shared" si="9"/>
        <v>2</v>
      </c>
      <c r="G35" s="49">
        <f t="shared" si="9"/>
        <v>289.22000000000003</v>
      </c>
      <c r="H35" s="71">
        <f t="shared" si="9"/>
        <v>3</v>
      </c>
      <c r="I35" s="50">
        <f t="shared" si="9"/>
        <v>864.65</v>
      </c>
      <c r="J35" s="70">
        <f t="shared" si="9"/>
        <v>1</v>
      </c>
      <c r="K35" s="49">
        <f t="shared" si="9"/>
        <v>205.63</v>
      </c>
      <c r="L35" s="71">
        <f t="shared" si="9"/>
        <v>2</v>
      </c>
      <c r="M35" s="50">
        <f t="shared" si="9"/>
        <v>1206.3399999999999</v>
      </c>
      <c r="N35" s="70">
        <f t="shared" si="9"/>
        <v>3</v>
      </c>
      <c r="O35" s="49">
        <f t="shared" si="9"/>
        <v>679.39</v>
      </c>
      <c r="P35" s="71">
        <f t="shared" si="9"/>
        <v>3</v>
      </c>
      <c r="Q35" s="50">
        <f t="shared" si="9"/>
        <v>584.95000000000005</v>
      </c>
      <c r="R35" s="70">
        <f t="shared" si="9"/>
        <v>5</v>
      </c>
      <c r="S35" s="49">
        <f t="shared" si="9"/>
        <v>1068.51</v>
      </c>
      <c r="T35" s="71">
        <f t="shared" si="9"/>
        <v>1</v>
      </c>
      <c r="U35" s="50">
        <f t="shared" si="9"/>
        <v>604.97</v>
      </c>
      <c r="V35" s="70">
        <f t="shared" si="9"/>
        <v>6</v>
      </c>
      <c r="W35" s="49">
        <f t="shared" si="9"/>
        <v>709.77</v>
      </c>
      <c r="X35" s="71">
        <f t="shared" si="9"/>
        <v>-3</v>
      </c>
      <c r="Y35" s="50">
        <f t="shared" si="9"/>
        <v>220.18</v>
      </c>
      <c r="Z35" s="74">
        <f t="shared" si="9"/>
        <v>24</v>
      </c>
      <c r="AA35" s="51">
        <f t="shared" si="9"/>
        <v>7072.25</v>
      </c>
    </row>
    <row r="36" spans="1:31" s="4" customFormat="1" ht="12.75" customHeight="1" x14ac:dyDescent="0.3">
      <c r="B36" s="70"/>
      <c r="C36" s="49"/>
      <c r="D36" s="71"/>
      <c r="E36" s="50"/>
      <c r="F36" s="70"/>
      <c r="G36" s="49"/>
      <c r="H36" s="71"/>
      <c r="I36" s="50"/>
      <c r="J36" s="70"/>
      <c r="K36" s="49"/>
      <c r="L36" s="71"/>
      <c r="M36" s="50"/>
      <c r="N36" s="70"/>
      <c r="O36" s="49"/>
      <c r="P36" s="71"/>
      <c r="Q36" s="50"/>
      <c r="R36" s="70"/>
      <c r="S36" s="49"/>
      <c r="T36" s="71"/>
      <c r="U36" s="50"/>
      <c r="V36" s="70"/>
      <c r="W36" s="49"/>
      <c r="X36" s="71"/>
      <c r="Y36" s="50"/>
      <c r="Z36" s="74"/>
      <c r="AA36" s="51"/>
    </row>
    <row r="37" spans="1:31" s="4" customFormat="1" ht="12.75" customHeight="1" x14ac:dyDescent="0.3">
      <c r="A37" s="24"/>
      <c r="B37" s="70"/>
      <c r="C37" s="49"/>
      <c r="D37" s="71"/>
      <c r="E37" s="50"/>
      <c r="F37" s="70"/>
      <c r="G37" s="49"/>
      <c r="H37" s="71"/>
      <c r="I37" s="50"/>
      <c r="J37" s="70"/>
      <c r="K37" s="49"/>
      <c r="L37" s="71"/>
      <c r="M37" s="50"/>
      <c r="N37" s="70"/>
      <c r="O37" s="49"/>
      <c r="P37" s="71"/>
      <c r="Q37" s="50"/>
      <c r="R37" s="70"/>
      <c r="S37" s="49"/>
      <c r="T37" s="71"/>
      <c r="U37" s="50"/>
      <c r="V37" s="70"/>
      <c r="W37" s="49"/>
      <c r="X37" s="71"/>
      <c r="Y37" s="50"/>
      <c r="Z37" s="74"/>
      <c r="AA37" s="51"/>
    </row>
    <row r="38" spans="1:31" s="3" customFormat="1" ht="12.75" customHeight="1" x14ac:dyDescent="0.3">
      <c r="A38" s="4"/>
      <c r="B38" s="16"/>
      <c r="C38" s="67"/>
      <c r="D38" s="23"/>
      <c r="E38" s="68"/>
      <c r="F38" s="16"/>
      <c r="G38" s="67"/>
      <c r="H38" s="23"/>
      <c r="I38" s="68"/>
      <c r="J38" s="16"/>
      <c r="K38" s="67"/>
      <c r="L38" s="23"/>
      <c r="M38" s="68"/>
      <c r="N38" s="16"/>
      <c r="O38" s="67"/>
      <c r="P38" s="23"/>
      <c r="Q38" s="68"/>
      <c r="R38" s="16"/>
      <c r="S38" s="67"/>
      <c r="T38" s="23"/>
      <c r="U38" s="68"/>
      <c r="V38" s="16"/>
      <c r="W38" s="67"/>
      <c r="X38" s="23"/>
      <c r="Y38" s="68"/>
      <c r="Z38" s="43"/>
      <c r="AA38" s="69"/>
      <c r="AB38" s="4"/>
    </row>
    <row r="39" spans="1:31" s="79" customFormat="1" ht="26" x14ac:dyDescent="0.3">
      <c r="A39" s="76" t="s">
        <v>64</v>
      </c>
      <c r="B39" s="77"/>
      <c r="C39" s="78">
        <f>C29-C5-C35</f>
        <v>3746.35</v>
      </c>
      <c r="D39" s="77"/>
      <c r="E39" s="78">
        <f>E29-E5-E35</f>
        <v>7744.26</v>
      </c>
      <c r="F39" s="78"/>
      <c r="G39" s="78">
        <f>G29-G5-G35</f>
        <v>6326.82</v>
      </c>
      <c r="H39" s="77"/>
      <c r="I39" s="78">
        <f>I29-I5-I35</f>
        <v>6451</v>
      </c>
      <c r="J39" s="77"/>
      <c r="K39" s="78">
        <f>K29-K5-K35</f>
        <v>3991.2499999999991</v>
      </c>
      <c r="L39" s="77"/>
      <c r="M39" s="78">
        <f>M29-M5-M35</f>
        <v>4466.25</v>
      </c>
      <c r="N39" s="78"/>
      <c r="O39" s="78">
        <f>O29-O5-O35</f>
        <v>3911.6699999999996</v>
      </c>
      <c r="P39" s="77"/>
      <c r="Q39" s="78">
        <f>Q29-Q5-Q35</f>
        <v>3803.1899999999996</v>
      </c>
      <c r="R39" s="77"/>
      <c r="S39" s="78">
        <f>S29-S5-S35</f>
        <v>8890.5699999999979</v>
      </c>
      <c r="T39" s="77"/>
      <c r="U39" s="78">
        <f>U29-U5-U35</f>
        <v>10657.56</v>
      </c>
      <c r="V39" s="77"/>
      <c r="W39" s="78">
        <f>W29-W5-W35</f>
        <v>4082.15</v>
      </c>
      <c r="X39" s="77"/>
      <c r="Y39" s="78">
        <f>Y29-Y5-Y35</f>
        <v>3011.69</v>
      </c>
      <c r="Z39" s="77"/>
      <c r="AA39" s="78">
        <f>AA29-AA5-AA35</f>
        <v>67082.759999999995</v>
      </c>
      <c r="AB39" s="4"/>
      <c r="AE39" s="80"/>
    </row>
    <row r="40" spans="1:31" x14ac:dyDescent="0.25">
      <c r="A40" s="3"/>
      <c r="B40" s="3"/>
      <c r="C40"/>
      <c r="D40" s="3"/>
      <c r="E40"/>
      <c r="F40" s="3"/>
      <c r="G40"/>
      <c r="H40" s="3"/>
      <c r="I40"/>
      <c r="J40" s="3"/>
      <c r="K40"/>
      <c r="L40" s="3"/>
      <c r="M40"/>
      <c r="N40" s="3"/>
      <c r="O40"/>
      <c r="P40" s="3"/>
      <c r="Q40"/>
      <c r="R40" s="3"/>
      <c r="S40"/>
      <c r="T40" s="3"/>
      <c r="U40"/>
      <c r="V40" s="3"/>
      <c r="W40"/>
      <c r="X40" s="3"/>
      <c r="Y40"/>
      <c r="Z40" s="3"/>
      <c r="AA40"/>
    </row>
  </sheetData>
  <sheetProtection algorithmName="SHA-512" hashValue="/F9usKPng6oZ5v5otu2UfDg1ykcxduMVI7BwR+df0CxrB1TE9MkV69F2LPB27hYu1tkl5vQhgCGiB8ww2HAj1w==" saltValue="WbVdIpvO1dh7yHrLi3VNHA==" spinCount="100000" sheet="1" objects="1" scenarios="1" formatCells="0" formatColumns="0" formatRows="0" sort="0" autoFilter="0"/>
  <mergeCells count="13">
    <mergeCell ref="B1:C1"/>
    <mergeCell ref="D1:E1"/>
    <mergeCell ref="F1:G1"/>
    <mergeCell ref="H1:I1"/>
    <mergeCell ref="J1:K1"/>
    <mergeCell ref="V1:W1"/>
    <mergeCell ref="X1:Y1"/>
    <mergeCell ref="Z1:AA1"/>
    <mergeCell ref="L1:M1"/>
    <mergeCell ref="N1:O1"/>
    <mergeCell ref="P1:Q1"/>
    <mergeCell ref="R1:S1"/>
    <mergeCell ref="T1:U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pageSetUpPr fitToPage="1"/>
  </sheetPr>
  <dimension ref="A1:AE40"/>
  <sheetViews>
    <sheetView workbookViewId="0">
      <pane xSplit="1" topLeftCell="B1" activePane="topRight" state="frozen"/>
      <selection pane="topRight"/>
    </sheetView>
  </sheetViews>
  <sheetFormatPr defaultRowHeight="12.5" x14ac:dyDescent="0.25"/>
  <cols>
    <col min="1" max="1" width="50.7265625" customWidth="1"/>
    <col min="2" max="2" width="9.7265625" style="23" customWidth="1"/>
    <col min="3" max="3" width="14.54296875" style="1" customWidth="1"/>
    <col min="4" max="4" width="9.7265625" style="23" customWidth="1"/>
    <col min="5" max="5" width="14.54296875" style="1" customWidth="1"/>
    <col min="6" max="6" width="9.7265625" style="23" customWidth="1"/>
    <col min="7" max="7" width="14.54296875" style="1" customWidth="1"/>
    <col min="8" max="8" width="9.7265625" style="23" customWidth="1"/>
    <col min="9" max="9" width="14.54296875" style="1" customWidth="1"/>
    <col min="10" max="10" width="9.7265625" style="23" customWidth="1"/>
    <col min="11" max="11" width="14.54296875" style="1" customWidth="1"/>
    <col min="12" max="12" width="9.7265625" style="23" customWidth="1"/>
    <col min="13" max="13" width="14.54296875" style="1" customWidth="1"/>
    <col min="14" max="14" width="9.7265625" style="23" customWidth="1"/>
    <col min="15" max="15" width="14.54296875" style="1" customWidth="1"/>
    <col min="16" max="16" width="9.7265625" style="23" customWidth="1"/>
    <col min="17" max="17" width="14.54296875" style="1" customWidth="1"/>
    <col min="18" max="18" width="9.7265625" style="23" customWidth="1"/>
    <col min="19" max="19" width="14.54296875" style="1" customWidth="1"/>
    <col min="20" max="20" width="9.7265625" style="23" customWidth="1"/>
    <col min="21" max="21" width="14.54296875" style="1" customWidth="1"/>
    <col min="22" max="22" width="9.7265625" style="23" customWidth="1"/>
    <col min="23" max="23" width="14.54296875" style="1" customWidth="1"/>
    <col min="24" max="24" width="9.7265625" style="23" customWidth="1"/>
    <col min="25" max="25" width="14.54296875" style="1" customWidth="1"/>
    <col min="26" max="26" width="9.7265625" style="23" customWidth="1"/>
    <col min="27" max="27" width="14.54296875" style="1" customWidth="1"/>
    <col min="28" max="194" width="8.81640625" customWidth="1"/>
  </cols>
  <sheetData>
    <row r="1" spans="1:29" ht="16.5" customHeight="1" x14ac:dyDescent="0.3">
      <c r="A1" s="4" t="s">
        <v>89</v>
      </c>
      <c r="B1" s="626" t="s">
        <v>0</v>
      </c>
      <c r="C1" s="626"/>
      <c r="D1" s="627" t="s">
        <v>1</v>
      </c>
      <c r="E1" s="627"/>
      <c r="F1" s="626" t="s">
        <v>2</v>
      </c>
      <c r="G1" s="626"/>
      <c r="H1" s="627" t="s">
        <v>3</v>
      </c>
      <c r="I1" s="627"/>
      <c r="J1" s="626" t="s">
        <v>4</v>
      </c>
      <c r="K1" s="626"/>
      <c r="L1" s="627" t="s">
        <v>5</v>
      </c>
      <c r="M1" s="627"/>
      <c r="N1" s="626" t="s">
        <v>6</v>
      </c>
      <c r="O1" s="626"/>
      <c r="P1" s="627" t="s">
        <v>7</v>
      </c>
      <c r="Q1" s="627"/>
      <c r="R1" s="626" t="s">
        <v>8</v>
      </c>
      <c r="S1" s="626"/>
      <c r="T1" s="627" t="s">
        <v>9</v>
      </c>
      <c r="U1" s="627"/>
      <c r="V1" s="626" t="s">
        <v>10</v>
      </c>
      <c r="W1" s="626"/>
      <c r="X1" s="627" t="s">
        <v>11</v>
      </c>
      <c r="Y1" s="627"/>
      <c r="Z1" s="628" t="s">
        <v>12</v>
      </c>
      <c r="AA1" s="628"/>
    </row>
    <row r="2" spans="1:29" ht="12.75" customHeight="1" x14ac:dyDescent="0.3">
      <c r="A2" s="4" t="s">
        <v>65</v>
      </c>
      <c r="B2" s="36" t="s">
        <v>13</v>
      </c>
      <c r="C2" s="81" t="s">
        <v>14</v>
      </c>
      <c r="D2" s="41" t="s">
        <v>13</v>
      </c>
      <c r="E2" s="82" t="s">
        <v>14</v>
      </c>
      <c r="F2" s="36" t="s">
        <v>13</v>
      </c>
      <c r="G2" s="81" t="s">
        <v>14</v>
      </c>
      <c r="H2" s="41" t="s">
        <v>13</v>
      </c>
      <c r="I2" s="82" t="s">
        <v>14</v>
      </c>
      <c r="J2" s="36" t="s">
        <v>13</v>
      </c>
      <c r="K2" s="81" t="s">
        <v>14</v>
      </c>
      <c r="L2" s="41" t="s">
        <v>13</v>
      </c>
      <c r="M2" s="82" t="s">
        <v>14</v>
      </c>
      <c r="N2" s="36" t="s">
        <v>13</v>
      </c>
      <c r="O2" s="81" t="s">
        <v>14</v>
      </c>
      <c r="P2" s="41" t="s">
        <v>13</v>
      </c>
      <c r="Q2" s="82" t="s">
        <v>14</v>
      </c>
      <c r="R2" s="36" t="s">
        <v>13</v>
      </c>
      <c r="S2" s="81" t="s">
        <v>14</v>
      </c>
      <c r="T2" s="41" t="s">
        <v>13</v>
      </c>
      <c r="U2" s="82" t="s">
        <v>14</v>
      </c>
      <c r="V2" s="36" t="s">
        <v>13</v>
      </c>
      <c r="W2" s="81" t="s">
        <v>14</v>
      </c>
      <c r="X2" s="41" t="s">
        <v>13</v>
      </c>
      <c r="Y2" s="82" t="s">
        <v>14</v>
      </c>
      <c r="Z2" s="83" t="s">
        <v>13</v>
      </c>
      <c r="AA2" s="17" t="s">
        <v>14</v>
      </c>
    </row>
    <row r="3" spans="1:29" ht="12.75" customHeight="1" x14ac:dyDescent="0.25">
      <c r="A3" s="19" t="s">
        <v>77</v>
      </c>
      <c r="B3" s="16">
        <v>93</v>
      </c>
      <c r="C3" s="13">
        <v>455</v>
      </c>
      <c r="D3" s="23">
        <v>58</v>
      </c>
      <c r="E3" s="1">
        <v>236.5</v>
      </c>
      <c r="F3" s="16">
        <v>41</v>
      </c>
      <c r="G3" s="13">
        <v>152</v>
      </c>
      <c r="H3" s="23">
        <v>27</v>
      </c>
      <c r="I3" s="1">
        <v>196</v>
      </c>
      <c r="J3" s="16">
        <v>73</v>
      </c>
      <c r="K3" s="13">
        <v>449.5</v>
      </c>
      <c r="L3" s="23">
        <v>63</v>
      </c>
      <c r="M3" s="1">
        <v>279.5</v>
      </c>
      <c r="N3" s="16">
        <v>39</v>
      </c>
      <c r="O3" s="13">
        <v>234</v>
      </c>
      <c r="P3" s="23">
        <v>43</v>
      </c>
      <c r="Q3" s="1">
        <v>269.5</v>
      </c>
      <c r="R3" s="16">
        <v>75</v>
      </c>
      <c r="S3" s="13">
        <v>503.5</v>
      </c>
      <c r="T3" s="23">
        <v>89</v>
      </c>
      <c r="U3" s="1">
        <v>587.5</v>
      </c>
      <c r="V3" s="16">
        <v>109</v>
      </c>
      <c r="W3" s="13">
        <v>468.5</v>
      </c>
      <c r="X3" s="23">
        <v>61</v>
      </c>
      <c r="Y3" s="1">
        <v>315.5</v>
      </c>
      <c r="Z3" s="43">
        <f>B3+D3+F3+H3+J3+L3+N3+P3+R3+T3+V3+X3</f>
        <v>771</v>
      </c>
      <c r="AA3" s="6">
        <f>C3+E3+G3+I3+K3+M3+O3+Q3+S3+U3+W3+Y3</f>
        <v>4147</v>
      </c>
    </row>
    <row r="4" spans="1:29" ht="12.75" customHeight="1" x14ac:dyDescent="0.25">
      <c r="A4" s="3" t="s">
        <v>38</v>
      </c>
      <c r="B4" s="16"/>
      <c r="C4" s="25">
        <v>184</v>
      </c>
      <c r="E4" s="27">
        <v>112</v>
      </c>
      <c r="F4" s="16"/>
      <c r="G4" s="25">
        <v>80</v>
      </c>
      <c r="I4" s="27">
        <v>54</v>
      </c>
      <c r="J4" s="16"/>
      <c r="K4" s="25">
        <v>144</v>
      </c>
      <c r="M4" s="27">
        <v>122</v>
      </c>
      <c r="N4" s="16"/>
      <c r="O4" s="25">
        <v>74</v>
      </c>
      <c r="Q4" s="27">
        <v>84</v>
      </c>
      <c r="R4" s="16"/>
      <c r="S4" s="25">
        <v>148</v>
      </c>
      <c r="U4" s="27">
        <v>176</v>
      </c>
      <c r="V4" s="16"/>
      <c r="W4" s="25">
        <v>218</v>
      </c>
      <c r="Y4" s="27">
        <v>118</v>
      </c>
      <c r="Z4" s="43"/>
      <c r="AA4" s="7">
        <f>C4+E4+G4+I4+K4+M4+O4+Q4+S4+U4+W4+Y4</f>
        <v>1514</v>
      </c>
    </row>
    <row r="5" spans="1:29" ht="12.75" customHeight="1" x14ac:dyDescent="0.3">
      <c r="A5" s="4" t="s">
        <v>15</v>
      </c>
      <c r="B5" s="16"/>
      <c r="C5" s="26">
        <f>SUM(C3:C4)</f>
        <v>639</v>
      </c>
      <c r="E5" s="10">
        <f>SUM(E3:E4)</f>
        <v>348.5</v>
      </c>
      <c r="F5" s="16"/>
      <c r="G5" s="26">
        <f>SUM(G3:G4)</f>
        <v>232</v>
      </c>
      <c r="I5" s="10">
        <f>SUM(I3:I4)</f>
        <v>250</v>
      </c>
      <c r="J5" s="16"/>
      <c r="K5" s="26">
        <f>SUM(K3:K4)</f>
        <v>593.5</v>
      </c>
      <c r="M5" s="10">
        <f>SUM(M3:M4)</f>
        <v>401.5</v>
      </c>
      <c r="N5" s="16"/>
      <c r="O5" s="26">
        <f>SUM(O3:O4)</f>
        <v>308</v>
      </c>
      <c r="Q5" s="10">
        <f>SUM(Q3:Q4)</f>
        <v>353.5</v>
      </c>
      <c r="R5" s="16"/>
      <c r="S5" s="26">
        <f>SUM(S3:S4)</f>
        <v>651.5</v>
      </c>
      <c r="U5" s="10">
        <f>SUM(U3:U4)</f>
        <v>763.5</v>
      </c>
      <c r="V5" s="16"/>
      <c r="W5" s="26">
        <f>SUM(W3:W4)</f>
        <v>686.5</v>
      </c>
      <c r="Y5" s="10">
        <f>SUM(Y3:Y4)</f>
        <v>433.5</v>
      </c>
      <c r="Z5" s="43"/>
      <c r="AA5" s="9">
        <f>SUM(AA3:AA4)</f>
        <v>5661</v>
      </c>
    </row>
    <row r="6" spans="1:29" ht="12.75" customHeight="1" x14ac:dyDescent="0.3">
      <c r="A6" s="3"/>
      <c r="B6" s="16"/>
      <c r="C6" s="26"/>
      <c r="E6" s="10"/>
      <c r="F6" s="16"/>
      <c r="G6" s="26"/>
      <c r="I6" s="10"/>
      <c r="J6" s="16"/>
      <c r="K6" s="26"/>
      <c r="M6" s="10"/>
      <c r="N6" s="16"/>
      <c r="O6" s="26"/>
      <c r="Q6" s="10"/>
      <c r="R6" s="16"/>
      <c r="S6" s="26"/>
      <c r="U6" s="10"/>
      <c r="V6" s="16"/>
      <c r="W6" s="26"/>
      <c r="Y6" s="10"/>
      <c r="Z6" s="43"/>
      <c r="AA6" s="9"/>
    </row>
    <row r="7" spans="1:29" s="3" customFormat="1" ht="12.75" customHeight="1" x14ac:dyDescent="0.25">
      <c r="A7" s="3" t="s">
        <v>67</v>
      </c>
      <c r="B7" s="16"/>
      <c r="C7" s="92">
        <v>38808.46</v>
      </c>
      <c r="D7" s="23"/>
      <c r="E7" s="93">
        <v>21140.799999999999</v>
      </c>
      <c r="F7" s="16"/>
      <c r="G7" s="92">
        <v>16411.05</v>
      </c>
      <c r="H7" s="23"/>
      <c r="I7" s="93">
        <v>2093.52</v>
      </c>
      <c r="J7" s="16"/>
      <c r="K7" s="92">
        <v>26099.43</v>
      </c>
      <c r="L7" s="23"/>
      <c r="M7" s="93">
        <v>21046.26</v>
      </c>
      <c r="N7" s="16"/>
      <c r="O7" s="92">
        <v>6806.74</v>
      </c>
      <c r="P7" s="23"/>
      <c r="Q7" s="93">
        <v>8188.94</v>
      </c>
      <c r="R7" s="16"/>
      <c r="S7" s="92">
        <v>16217.67</v>
      </c>
      <c r="T7" s="23"/>
      <c r="U7" s="93">
        <v>29001.08</v>
      </c>
      <c r="V7" s="16"/>
      <c r="W7" s="92">
        <v>51263.18</v>
      </c>
      <c r="X7" s="23"/>
      <c r="Y7" s="93">
        <v>26938.12</v>
      </c>
      <c r="Z7" s="72"/>
      <c r="AA7" s="95">
        <f>C7+E7+G7+I7+K7+M7+O7+Q7+S7+U7+W7+Y7</f>
        <v>264015.25</v>
      </c>
      <c r="AC7" s="93"/>
    </row>
    <row r="8" spans="1:29" ht="12.75" customHeight="1" x14ac:dyDescent="0.3">
      <c r="A8" s="4"/>
      <c r="B8" s="16"/>
      <c r="C8" s="26"/>
      <c r="E8" s="10"/>
      <c r="F8" s="16"/>
      <c r="G8" s="26"/>
      <c r="I8" s="10"/>
      <c r="J8" s="16"/>
      <c r="K8" s="26"/>
      <c r="M8" s="10"/>
      <c r="N8" s="16"/>
      <c r="O8" s="26"/>
      <c r="Q8" s="10"/>
      <c r="R8" s="16"/>
      <c r="S8" s="26"/>
      <c r="U8" s="10"/>
      <c r="V8" s="16"/>
      <c r="W8" s="26"/>
      <c r="Y8" s="10"/>
      <c r="Z8" s="72"/>
      <c r="AA8" s="9"/>
      <c r="AC8" s="11"/>
    </row>
    <row r="9" spans="1:29" ht="12.75" customHeight="1" x14ac:dyDescent="0.3">
      <c r="A9" s="4" t="s">
        <v>24</v>
      </c>
      <c r="B9" s="16"/>
      <c r="C9" s="13"/>
      <c r="F9" s="16"/>
      <c r="G9" s="13"/>
      <c r="J9" s="16"/>
      <c r="K9" s="13"/>
      <c r="N9" s="16"/>
      <c r="O9" s="13"/>
      <c r="R9" s="16"/>
      <c r="S9" s="13"/>
      <c r="V9" s="16"/>
      <c r="W9" s="13"/>
      <c r="Z9" s="43"/>
      <c r="AA9" s="6"/>
    </row>
    <row r="10" spans="1:29" ht="12.75" customHeight="1" x14ac:dyDescent="0.25">
      <c r="A10" s="3" t="s">
        <v>26</v>
      </c>
      <c r="B10" s="16">
        <v>52</v>
      </c>
      <c r="C10" s="13">
        <v>3010.9</v>
      </c>
      <c r="D10" s="23">
        <v>25</v>
      </c>
      <c r="E10" s="1">
        <v>1887.62</v>
      </c>
      <c r="F10" s="16">
        <v>19</v>
      </c>
      <c r="G10" s="13">
        <v>1295.45</v>
      </c>
      <c r="H10" s="23">
        <v>4</v>
      </c>
      <c r="I10" s="1">
        <v>71.3</v>
      </c>
      <c r="J10" s="16">
        <v>34</v>
      </c>
      <c r="K10" s="13">
        <v>2328.7199999999998</v>
      </c>
      <c r="L10" s="23">
        <v>38</v>
      </c>
      <c r="M10" s="1">
        <v>1620.54</v>
      </c>
      <c r="N10" s="16">
        <v>11</v>
      </c>
      <c r="O10" s="13">
        <v>222.81</v>
      </c>
      <c r="P10" s="23">
        <v>12</v>
      </c>
      <c r="Q10" s="1">
        <v>396.48</v>
      </c>
      <c r="R10" s="16">
        <v>20</v>
      </c>
      <c r="S10" s="13">
        <v>1016.65</v>
      </c>
      <c r="T10" s="23">
        <v>49</v>
      </c>
      <c r="U10" s="1">
        <v>2395.9899999999998</v>
      </c>
      <c r="V10" s="16">
        <v>60</v>
      </c>
      <c r="W10" s="13">
        <v>3825.07</v>
      </c>
      <c r="X10" s="23">
        <v>38</v>
      </c>
      <c r="Y10" s="1">
        <v>2063.5100000000002</v>
      </c>
      <c r="Z10" s="43">
        <f t="shared" ref="Z10:AA13" si="0">B10+D10+F10+H10+J10+L10+N10+P10+R10+T10+V10+X10</f>
        <v>362</v>
      </c>
      <c r="AA10" s="6">
        <f t="shared" si="0"/>
        <v>20135.04</v>
      </c>
    </row>
    <row r="11" spans="1:29" ht="12.75" customHeight="1" x14ac:dyDescent="0.25">
      <c r="A11" s="3" t="s">
        <v>79</v>
      </c>
      <c r="B11" s="16">
        <v>4</v>
      </c>
      <c r="C11" s="13">
        <v>36.46</v>
      </c>
      <c r="D11" s="23">
        <v>5</v>
      </c>
      <c r="E11" s="1">
        <v>40.18</v>
      </c>
      <c r="F11" s="16">
        <v>4</v>
      </c>
      <c r="G11" s="13">
        <v>39.64</v>
      </c>
      <c r="J11" s="16"/>
      <c r="K11" s="13"/>
      <c r="L11" s="23">
        <v>1</v>
      </c>
      <c r="M11" s="1">
        <v>5.28</v>
      </c>
      <c r="N11" s="16">
        <v>1</v>
      </c>
      <c r="O11" s="13">
        <v>10.39</v>
      </c>
      <c r="P11" s="23">
        <v>0</v>
      </c>
      <c r="Q11" s="1">
        <v>-71.569999999999993</v>
      </c>
      <c r="R11" s="16">
        <v>2</v>
      </c>
      <c r="S11" s="13">
        <v>24.34</v>
      </c>
      <c r="T11" s="23">
        <v>1</v>
      </c>
      <c r="U11" s="1">
        <v>5.22</v>
      </c>
      <c r="V11" s="16">
        <v>4</v>
      </c>
      <c r="W11" s="13">
        <v>43.46</v>
      </c>
      <c r="Z11" s="43">
        <f t="shared" ref="Z11" si="1">B11+D11+F11+H11+J11+L11+N11+P11+R11+T11+V11+X11</f>
        <v>22</v>
      </c>
      <c r="AA11" s="6">
        <f t="shared" ref="AA11" si="2">C11+E11+G11+I11+K11+M11+O11+Q11+S11+U11+W11+Y11</f>
        <v>133.4</v>
      </c>
    </row>
    <row r="12" spans="1:29" ht="12.75" customHeight="1" x14ac:dyDescent="0.25">
      <c r="A12" s="360" t="s">
        <v>76</v>
      </c>
      <c r="B12" s="16">
        <v>1</v>
      </c>
      <c r="C12" s="13">
        <v>25.88</v>
      </c>
      <c r="F12" s="16">
        <v>1</v>
      </c>
      <c r="G12" s="13">
        <v>6.56</v>
      </c>
      <c r="J12" s="16"/>
      <c r="K12" s="13"/>
      <c r="N12" s="16"/>
      <c r="O12" s="13"/>
      <c r="R12" s="16">
        <v>1</v>
      </c>
      <c r="S12" s="13">
        <v>9.73</v>
      </c>
      <c r="T12" s="23">
        <v>1</v>
      </c>
      <c r="U12" s="1">
        <v>11.3</v>
      </c>
      <c r="V12" s="16">
        <v>1</v>
      </c>
      <c r="W12" s="13">
        <v>0</v>
      </c>
      <c r="X12" s="23">
        <v>0</v>
      </c>
      <c r="Y12" s="1">
        <v>-273.3</v>
      </c>
      <c r="Z12" s="43">
        <f t="shared" si="0"/>
        <v>5</v>
      </c>
      <c r="AA12" s="6">
        <f t="shared" si="0"/>
        <v>-219.83</v>
      </c>
    </row>
    <row r="13" spans="1:29" ht="12.75" customHeight="1" x14ac:dyDescent="0.25">
      <c r="A13" s="3" t="s">
        <v>72</v>
      </c>
      <c r="B13" s="25"/>
      <c r="C13" s="14"/>
      <c r="D13" s="27"/>
      <c r="E13" s="2"/>
      <c r="F13" s="25"/>
      <c r="G13" s="14"/>
      <c r="H13" s="27"/>
      <c r="I13" s="2"/>
      <c r="J13" s="25"/>
      <c r="K13" s="14"/>
      <c r="L13" s="27"/>
      <c r="M13" s="2"/>
      <c r="N13" s="25"/>
      <c r="O13" s="14"/>
      <c r="P13" s="27"/>
      <c r="Q13" s="2"/>
      <c r="R13" s="25"/>
      <c r="S13" s="14"/>
      <c r="T13" s="27"/>
      <c r="U13" s="2"/>
      <c r="V13" s="25"/>
      <c r="W13" s="14"/>
      <c r="X13" s="27"/>
      <c r="Y13" s="2"/>
      <c r="Z13" s="43">
        <f t="shared" si="0"/>
        <v>0</v>
      </c>
      <c r="AA13" s="6">
        <f t="shared" si="0"/>
        <v>0</v>
      </c>
    </row>
    <row r="14" spans="1:29" ht="12.75" customHeight="1" x14ac:dyDescent="0.3">
      <c r="A14" s="20" t="s">
        <v>20</v>
      </c>
      <c r="B14" s="16">
        <f t="shared" ref="B14:AA14" si="3">SUM(B10:B13)</f>
        <v>57</v>
      </c>
      <c r="C14" s="26">
        <f t="shared" si="3"/>
        <v>3073.2400000000002</v>
      </c>
      <c r="D14" s="23">
        <f t="shared" si="3"/>
        <v>30</v>
      </c>
      <c r="E14" s="529">
        <f t="shared" si="3"/>
        <v>1927.8</v>
      </c>
      <c r="F14" s="16">
        <f t="shared" si="3"/>
        <v>24</v>
      </c>
      <c r="G14" s="26">
        <f t="shared" si="3"/>
        <v>1341.65</v>
      </c>
      <c r="H14" s="23">
        <f t="shared" si="3"/>
        <v>4</v>
      </c>
      <c r="I14" s="10">
        <f t="shared" si="3"/>
        <v>71.3</v>
      </c>
      <c r="J14" s="16">
        <f t="shared" si="3"/>
        <v>34</v>
      </c>
      <c r="K14" s="26">
        <f t="shared" si="3"/>
        <v>2328.7199999999998</v>
      </c>
      <c r="L14" s="23">
        <f t="shared" si="3"/>
        <v>39</v>
      </c>
      <c r="M14" s="10">
        <f t="shared" si="3"/>
        <v>1625.82</v>
      </c>
      <c r="N14" s="16">
        <f t="shared" si="3"/>
        <v>12</v>
      </c>
      <c r="O14" s="26">
        <f t="shared" si="3"/>
        <v>233.2</v>
      </c>
      <c r="P14" s="23">
        <f t="shared" si="3"/>
        <v>12</v>
      </c>
      <c r="Q14" s="10">
        <f t="shared" si="3"/>
        <v>324.91000000000003</v>
      </c>
      <c r="R14" s="16">
        <f t="shared" si="3"/>
        <v>23</v>
      </c>
      <c r="S14" s="26">
        <f t="shared" si="3"/>
        <v>1050.72</v>
      </c>
      <c r="T14" s="23">
        <f t="shared" si="3"/>
        <v>51</v>
      </c>
      <c r="U14" s="10">
        <f t="shared" si="3"/>
        <v>2412.5099999999998</v>
      </c>
      <c r="V14" s="16">
        <f t="shared" si="3"/>
        <v>65</v>
      </c>
      <c r="W14" s="26">
        <f t="shared" si="3"/>
        <v>3868.53</v>
      </c>
      <c r="X14" s="23">
        <f t="shared" si="3"/>
        <v>38</v>
      </c>
      <c r="Y14" s="10">
        <f t="shared" si="3"/>
        <v>1790.2100000000003</v>
      </c>
      <c r="Z14" s="73">
        <f t="shared" si="3"/>
        <v>389</v>
      </c>
      <c r="AA14" s="22">
        <f t="shared" si="3"/>
        <v>20048.61</v>
      </c>
    </row>
    <row r="15" spans="1:29" ht="12.75" customHeight="1" x14ac:dyDescent="0.25">
      <c r="B15" s="16"/>
      <c r="C15" s="13"/>
      <c r="F15" s="16"/>
      <c r="G15" s="13"/>
      <c r="J15" s="16"/>
      <c r="K15" s="13"/>
      <c r="N15" s="16"/>
      <c r="O15" s="13"/>
      <c r="R15" s="16"/>
      <c r="S15" s="13"/>
      <c r="V15" s="16"/>
      <c r="W15" s="13"/>
      <c r="Z15" s="43"/>
      <c r="AA15" s="6"/>
    </row>
    <row r="16" spans="1:29" ht="12.75" customHeight="1" x14ac:dyDescent="0.3">
      <c r="A16" s="4" t="s">
        <v>25</v>
      </c>
      <c r="B16" s="16"/>
      <c r="C16" s="13"/>
      <c r="F16" s="16"/>
      <c r="G16" s="13"/>
      <c r="J16" s="16"/>
      <c r="K16" s="13"/>
      <c r="N16" s="16"/>
      <c r="O16" s="13"/>
      <c r="R16" s="16"/>
      <c r="S16" s="13"/>
      <c r="V16" s="16"/>
      <c r="W16" s="13"/>
      <c r="Z16" s="43"/>
      <c r="AA16" s="6"/>
    </row>
    <row r="17" spans="1:27" ht="12.75" customHeight="1" x14ac:dyDescent="0.25">
      <c r="A17" s="3" t="s">
        <v>49</v>
      </c>
      <c r="B17" s="16"/>
      <c r="C17" s="13"/>
      <c r="F17" s="16"/>
      <c r="G17" s="13"/>
      <c r="J17" s="16"/>
      <c r="K17" s="13"/>
      <c r="N17" s="16"/>
      <c r="O17" s="13"/>
      <c r="R17" s="16"/>
      <c r="S17" s="13"/>
      <c r="V17" s="16"/>
      <c r="W17" s="13"/>
      <c r="Z17" s="43">
        <f t="shared" ref="Z17:AA21" si="4">B17+D17+F17+H17+J17+L17+N17+P17+R17+T17+V17+X17</f>
        <v>0</v>
      </c>
      <c r="AA17" s="6">
        <f t="shared" si="4"/>
        <v>0</v>
      </c>
    </row>
    <row r="18" spans="1:27" ht="12.75" customHeight="1" x14ac:dyDescent="0.25">
      <c r="A18" s="3" t="s">
        <v>22</v>
      </c>
      <c r="B18" s="16"/>
      <c r="C18" s="13"/>
      <c r="F18" s="16"/>
      <c r="G18" s="13"/>
      <c r="J18" s="16"/>
      <c r="K18" s="13"/>
      <c r="M18" s="532"/>
      <c r="N18" s="16"/>
      <c r="O18" s="13"/>
      <c r="R18" s="16"/>
      <c r="S18" s="13"/>
      <c r="V18" s="16"/>
      <c r="W18" s="13"/>
      <c r="Z18" s="43">
        <f t="shared" si="4"/>
        <v>0</v>
      </c>
      <c r="AA18" s="6">
        <f t="shared" si="4"/>
        <v>0</v>
      </c>
    </row>
    <row r="19" spans="1:27" ht="12.75" customHeight="1" x14ac:dyDescent="0.25">
      <c r="A19" s="3" t="s">
        <v>53</v>
      </c>
      <c r="B19" s="16">
        <v>1</v>
      </c>
      <c r="C19" s="16">
        <v>4421.79</v>
      </c>
      <c r="D19" s="23">
        <v>0</v>
      </c>
      <c r="E19" s="530">
        <v>882.91</v>
      </c>
      <c r="F19" s="16">
        <v>0</v>
      </c>
      <c r="G19" s="16">
        <v>851.64</v>
      </c>
      <c r="H19" s="23">
        <v>0</v>
      </c>
      <c r="I19" s="530">
        <v>345.62</v>
      </c>
      <c r="J19" s="16">
        <v>-3</v>
      </c>
      <c r="K19" s="13">
        <v>3418.83</v>
      </c>
      <c r="L19" s="23">
        <v>-1</v>
      </c>
      <c r="M19" s="1">
        <v>209.41</v>
      </c>
      <c r="N19" s="16"/>
      <c r="O19" s="13"/>
      <c r="Q19" s="532"/>
      <c r="R19" s="16">
        <v>2</v>
      </c>
      <c r="S19" s="13">
        <v>1087.67</v>
      </c>
      <c r="T19" s="23">
        <v>1</v>
      </c>
      <c r="U19" s="1">
        <v>66.66</v>
      </c>
      <c r="V19" s="16">
        <v>2</v>
      </c>
      <c r="W19" s="13">
        <v>1164.32</v>
      </c>
      <c r="X19" s="23">
        <v>1</v>
      </c>
      <c r="Y19" s="1">
        <v>398.5</v>
      </c>
      <c r="Z19" s="43">
        <f t="shared" si="4"/>
        <v>3</v>
      </c>
      <c r="AA19" s="6">
        <f t="shared" si="4"/>
        <v>12847.35</v>
      </c>
    </row>
    <row r="20" spans="1:27" ht="12.75" customHeight="1" x14ac:dyDescent="0.25">
      <c r="A20" s="3" t="s">
        <v>23</v>
      </c>
      <c r="B20" s="16">
        <v>4</v>
      </c>
      <c r="C20" s="16">
        <v>1514.44</v>
      </c>
      <c r="D20" s="23">
        <v>1</v>
      </c>
      <c r="E20" s="530">
        <v>174.86</v>
      </c>
      <c r="F20" s="16"/>
      <c r="G20" s="16"/>
      <c r="H20" s="23">
        <v>2</v>
      </c>
      <c r="I20" s="530">
        <v>827.29</v>
      </c>
      <c r="J20" s="16">
        <v>3</v>
      </c>
      <c r="K20" s="13">
        <v>10850.45</v>
      </c>
      <c r="L20" s="23">
        <v>3</v>
      </c>
      <c r="M20" s="532">
        <v>870.07</v>
      </c>
      <c r="N20" s="16">
        <v>-1</v>
      </c>
      <c r="O20" s="13">
        <v>758.22</v>
      </c>
      <c r="P20" s="23">
        <v>1</v>
      </c>
      <c r="Q20" s="532">
        <v>1822.9</v>
      </c>
      <c r="R20" s="16">
        <v>1</v>
      </c>
      <c r="S20" s="13">
        <v>1228.8900000000001</v>
      </c>
      <c r="T20" s="23">
        <v>3</v>
      </c>
      <c r="U20" s="1">
        <v>1608.94</v>
      </c>
      <c r="V20" s="16"/>
      <c r="W20" s="13"/>
      <c r="X20" s="23">
        <v>-1</v>
      </c>
      <c r="Y20" s="1">
        <v>208.28</v>
      </c>
      <c r="Z20" s="43">
        <f t="shared" si="4"/>
        <v>16</v>
      </c>
      <c r="AA20" s="6">
        <f t="shared" si="4"/>
        <v>19864.339999999997</v>
      </c>
    </row>
    <row r="21" spans="1:27" ht="12.75" customHeight="1" x14ac:dyDescent="0.25">
      <c r="A21" s="3" t="s">
        <v>55</v>
      </c>
      <c r="B21" s="25"/>
      <c r="C21" s="14"/>
      <c r="D21" s="27"/>
      <c r="E21" s="2"/>
      <c r="F21" s="25"/>
      <c r="G21" s="14"/>
      <c r="H21" s="27"/>
      <c r="I21" s="2"/>
      <c r="J21" s="16"/>
      <c r="K21" s="13"/>
      <c r="N21" s="16"/>
      <c r="O21" s="13"/>
      <c r="R21" s="16">
        <v>7</v>
      </c>
      <c r="S21" s="13">
        <v>3454.04</v>
      </c>
      <c r="T21" s="23">
        <v>14</v>
      </c>
      <c r="U21" s="1">
        <v>7367.68</v>
      </c>
      <c r="V21" s="16"/>
      <c r="W21" s="13"/>
      <c r="Z21" s="43">
        <f t="shared" si="4"/>
        <v>21</v>
      </c>
      <c r="AA21" s="6">
        <f t="shared" si="4"/>
        <v>10821.720000000001</v>
      </c>
    </row>
    <row r="22" spans="1:27" ht="12.75" customHeight="1" x14ac:dyDescent="0.3">
      <c r="A22" s="4" t="s">
        <v>21</v>
      </c>
      <c r="B22" s="16">
        <f t="shared" ref="B22:AA22" si="5">SUM(B17:B21)</f>
        <v>5</v>
      </c>
      <c r="C22" s="26">
        <f t="shared" si="5"/>
        <v>5936.23</v>
      </c>
      <c r="D22" s="23">
        <f t="shared" si="5"/>
        <v>1</v>
      </c>
      <c r="E22" s="10">
        <f t="shared" si="5"/>
        <v>1057.77</v>
      </c>
      <c r="F22" s="16">
        <f t="shared" si="5"/>
        <v>0</v>
      </c>
      <c r="G22" s="26">
        <f t="shared" si="5"/>
        <v>851.64</v>
      </c>
      <c r="H22" s="23">
        <f t="shared" si="5"/>
        <v>2</v>
      </c>
      <c r="I22" s="10">
        <f t="shared" si="5"/>
        <v>1172.9099999999999</v>
      </c>
      <c r="J22" s="35">
        <f t="shared" si="5"/>
        <v>0</v>
      </c>
      <c r="K22" s="32">
        <f t="shared" si="5"/>
        <v>14269.28</v>
      </c>
      <c r="L22" s="34">
        <f t="shared" si="5"/>
        <v>2</v>
      </c>
      <c r="M22" s="33">
        <f t="shared" si="5"/>
        <v>1079.48</v>
      </c>
      <c r="N22" s="35">
        <f t="shared" si="5"/>
        <v>-1</v>
      </c>
      <c r="O22" s="32">
        <f t="shared" si="5"/>
        <v>758.22</v>
      </c>
      <c r="P22" s="34">
        <f t="shared" si="5"/>
        <v>1</v>
      </c>
      <c r="Q22" s="33">
        <f t="shared" si="5"/>
        <v>1822.9</v>
      </c>
      <c r="R22" s="35">
        <f t="shared" si="5"/>
        <v>10</v>
      </c>
      <c r="S22" s="32">
        <f t="shared" si="5"/>
        <v>5770.6</v>
      </c>
      <c r="T22" s="34">
        <f t="shared" si="5"/>
        <v>18</v>
      </c>
      <c r="U22" s="33">
        <f t="shared" si="5"/>
        <v>9043.2800000000007</v>
      </c>
      <c r="V22" s="35">
        <f t="shared" si="5"/>
        <v>2</v>
      </c>
      <c r="W22" s="32">
        <f t="shared" si="5"/>
        <v>1164.32</v>
      </c>
      <c r="X22" s="34">
        <f t="shared" si="5"/>
        <v>0</v>
      </c>
      <c r="Y22" s="33">
        <f t="shared" si="5"/>
        <v>606.78</v>
      </c>
      <c r="Z22" s="73">
        <f t="shared" si="5"/>
        <v>40</v>
      </c>
      <c r="AA22" s="22">
        <f t="shared" si="5"/>
        <v>43533.409999999996</v>
      </c>
    </row>
    <row r="23" spans="1:27" ht="12.75" customHeight="1" x14ac:dyDescent="0.3">
      <c r="A23" s="4"/>
      <c r="B23" s="16"/>
      <c r="C23" s="30"/>
      <c r="E23" s="5"/>
      <c r="F23" s="16"/>
      <c r="G23" s="30"/>
      <c r="I23" s="5"/>
      <c r="J23" s="16"/>
      <c r="K23" s="30"/>
      <c r="M23" s="5"/>
      <c r="N23" s="16"/>
      <c r="O23" s="30"/>
      <c r="Q23" s="5"/>
      <c r="R23" s="16"/>
      <c r="S23" s="30"/>
      <c r="U23" s="5"/>
      <c r="V23" s="16"/>
      <c r="W23" s="30"/>
      <c r="Y23" s="5"/>
      <c r="Z23" s="43"/>
      <c r="AA23" s="8"/>
    </row>
    <row r="24" spans="1:27" ht="12.75" customHeight="1" x14ac:dyDescent="0.3">
      <c r="A24" s="4" t="s">
        <v>27</v>
      </c>
      <c r="B24" s="16"/>
      <c r="C24" s="13"/>
      <c r="F24" s="16"/>
      <c r="G24" s="13"/>
      <c r="J24" s="16"/>
      <c r="K24" s="13"/>
      <c r="N24" s="16"/>
      <c r="O24" s="13"/>
      <c r="R24" s="16"/>
      <c r="S24" s="13"/>
      <c r="V24" s="16"/>
      <c r="W24" s="13"/>
      <c r="Z24" s="43"/>
      <c r="AA24" s="6"/>
    </row>
    <row r="25" spans="1:27" ht="12.75" customHeight="1" x14ac:dyDescent="0.25">
      <c r="A25" s="3" t="s">
        <v>50</v>
      </c>
      <c r="B25" s="16">
        <v>6</v>
      </c>
      <c r="C25" s="13">
        <v>304.10000000000002</v>
      </c>
      <c r="D25" s="23">
        <v>6</v>
      </c>
      <c r="E25" s="1">
        <v>453.99</v>
      </c>
      <c r="F25" s="16">
        <v>4</v>
      </c>
      <c r="G25" s="13">
        <v>312</v>
      </c>
      <c r="H25" s="23">
        <v>7</v>
      </c>
      <c r="I25" s="1">
        <v>314.19</v>
      </c>
      <c r="J25" s="16">
        <v>16</v>
      </c>
      <c r="K25" s="13">
        <v>609.13</v>
      </c>
      <c r="L25" s="23">
        <v>15</v>
      </c>
      <c r="M25" s="1">
        <v>1155.8</v>
      </c>
      <c r="N25" s="16">
        <v>8</v>
      </c>
      <c r="O25" s="15">
        <v>652.99</v>
      </c>
      <c r="P25" s="23">
        <v>15</v>
      </c>
      <c r="Q25" s="28">
        <v>1081.78</v>
      </c>
      <c r="R25" s="16">
        <v>17</v>
      </c>
      <c r="S25" s="15">
        <v>1123.25</v>
      </c>
      <c r="T25" s="23">
        <v>24</v>
      </c>
      <c r="U25" s="28">
        <v>1433</v>
      </c>
      <c r="V25" s="16">
        <v>23</v>
      </c>
      <c r="W25" s="15">
        <v>2168.5700000000002</v>
      </c>
      <c r="X25" s="23">
        <v>6</v>
      </c>
      <c r="Y25" s="28">
        <v>653.54</v>
      </c>
      <c r="Z25" s="43">
        <f>B25+D25+F25+H25+J25+L25+N25+P25+R25+T25+V25+X25</f>
        <v>147</v>
      </c>
      <c r="AA25" s="12">
        <f>C25+E25+G25+I25+K25+M25+O25+Q25+S25+U25+W25+Y25</f>
        <v>10262.34</v>
      </c>
    </row>
    <row r="26" spans="1:27" ht="12.75" customHeight="1" x14ac:dyDescent="0.25">
      <c r="A26" s="3" t="s">
        <v>51</v>
      </c>
      <c r="B26" s="16">
        <v>3</v>
      </c>
      <c r="C26" s="13">
        <v>54.24</v>
      </c>
      <c r="D26" s="23">
        <v>2</v>
      </c>
      <c r="E26" s="1">
        <v>64.569999999999993</v>
      </c>
      <c r="F26" s="16">
        <v>2</v>
      </c>
      <c r="G26" s="13">
        <v>84.07</v>
      </c>
      <c r="H26" s="23">
        <v>2</v>
      </c>
      <c r="I26" s="1">
        <v>48.56</v>
      </c>
      <c r="J26" s="16">
        <v>1</v>
      </c>
      <c r="K26" s="13">
        <v>31.44</v>
      </c>
      <c r="L26" s="23">
        <v>1</v>
      </c>
      <c r="M26" s="1">
        <v>14.5</v>
      </c>
      <c r="N26" s="16">
        <v>2</v>
      </c>
      <c r="O26" s="15">
        <v>73.2</v>
      </c>
      <c r="P26" s="23">
        <v>5</v>
      </c>
      <c r="Q26" s="28">
        <v>240.92</v>
      </c>
      <c r="R26" s="16">
        <v>2</v>
      </c>
      <c r="S26" s="15">
        <v>130.83000000000001</v>
      </c>
      <c r="T26" s="23">
        <v>3</v>
      </c>
      <c r="U26" s="28">
        <v>102.42</v>
      </c>
      <c r="V26" s="16">
        <v>1</v>
      </c>
      <c r="W26" s="15">
        <v>29.69</v>
      </c>
      <c r="X26" s="23">
        <v>2</v>
      </c>
      <c r="Y26" s="28">
        <v>140.19</v>
      </c>
      <c r="Z26" s="43">
        <f>B26+D26+F26+H26+J26+L26+N26+P26+R26+T26+V26+X26</f>
        <v>26</v>
      </c>
      <c r="AA26" s="12">
        <f>C26+E26+G26+I26+K26+M26+O26+Q26+S26+U26+W26+Y26</f>
        <v>1014.6300000000001</v>
      </c>
    </row>
    <row r="27" spans="1:27" s="45" customFormat="1" ht="12.75" customHeight="1" x14ac:dyDescent="0.3">
      <c r="A27" s="39" t="s">
        <v>68</v>
      </c>
      <c r="B27" s="42">
        <f t="shared" ref="B27:Y27" si="6">B25+B26</f>
        <v>9</v>
      </c>
      <c r="C27" s="59">
        <f t="shared" si="6"/>
        <v>358.34000000000003</v>
      </c>
      <c r="D27" s="60">
        <f t="shared" si="6"/>
        <v>8</v>
      </c>
      <c r="E27" s="61">
        <f t="shared" si="6"/>
        <v>518.55999999999995</v>
      </c>
      <c r="F27" s="42">
        <f t="shared" si="6"/>
        <v>6</v>
      </c>
      <c r="G27" s="59">
        <f t="shared" si="6"/>
        <v>396.07</v>
      </c>
      <c r="H27" s="60">
        <f t="shared" si="6"/>
        <v>9</v>
      </c>
      <c r="I27" s="61">
        <f t="shared" si="6"/>
        <v>362.75</v>
      </c>
      <c r="J27" s="42">
        <f t="shared" si="6"/>
        <v>17</v>
      </c>
      <c r="K27" s="59">
        <f t="shared" si="6"/>
        <v>640.57000000000005</v>
      </c>
      <c r="L27" s="60">
        <f t="shared" si="6"/>
        <v>16</v>
      </c>
      <c r="M27" s="61">
        <f t="shared" si="6"/>
        <v>1170.3</v>
      </c>
      <c r="N27" s="42">
        <f t="shared" si="6"/>
        <v>10</v>
      </c>
      <c r="O27" s="59">
        <f t="shared" si="6"/>
        <v>726.19</v>
      </c>
      <c r="P27" s="60">
        <f t="shared" si="6"/>
        <v>20</v>
      </c>
      <c r="Q27" s="61">
        <f t="shared" si="6"/>
        <v>1322.7</v>
      </c>
      <c r="R27" s="42">
        <f t="shared" si="6"/>
        <v>19</v>
      </c>
      <c r="S27" s="59">
        <f t="shared" si="6"/>
        <v>1254.08</v>
      </c>
      <c r="T27" s="60">
        <f t="shared" si="6"/>
        <v>27</v>
      </c>
      <c r="U27" s="61">
        <f t="shared" si="6"/>
        <v>1535.42</v>
      </c>
      <c r="V27" s="42">
        <f t="shared" si="6"/>
        <v>24</v>
      </c>
      <c r="W27" s="59">
        <f t="shared" si="6"/>
        <v>2198.2600000000002</v>
      </c>
      <c r="X27" s="60">
        <f t="shared" si="6"/>
        <v>8</v>
      </c>
      <c r="Y27" s="61">
        <f t="shared" si="6"/>
        <v>793.73</v>
      </c>
      <c r="Z27" s="66">
        <f t="shared" ref="Z27:AA27" si="7">SUM(Z25:Z26)</f>
        <v>173</v>
      </c>
      <c r="AA27" s="94">
        <f t="shared" si="7"/>
        <v>11276.970000000001</v>
      </c>
    </row>
    <row r="28" spans="1:27" s="45" customFormat="1" ht="12.75" customHeight="1" x14ac:dyDescent="0.3">
      <c r="A28" s="39"/>
      <c r="B28" s="37"/>
      <c r="C28" s="63"/>
      <c r="D28" s="47"/>
      <c r="E28" s="62"/>
      <c r="F28" s="37"/>
      <c r="G28" s="63"/>
      <c r="H28" s="47"/>
      <c r="I28" s="62"/>
      <c r="J28" s="37"/>
      <c r="K28" s="63"/>
      <c r="L28" s="47"/>
      <c r="M28" s="62"/>
      <c r="N28" s="37"/>
      <c r="O28" s="63"/>
      <c r="P28" s="47"/>
      <c r="Q28" s="62"/>
      <c r="R28" s="37"/>
      <c r="S28" s="63"/>
      <c r="T28" s="47"/>
      <c r="U28" s="62"/>
      <c r="V28" s="37"/>
      <c r="W28" s="63"/>
      <c r="X28" s="47"/>
      <c r="Y28" s="62"/>
      <c r="Z28" s="40"/>
      <c r="AA28" s="64"/>
    </row>
    <row r="29" spans="1:27" ht="12.75" customHeight="1" x14ac:dyDescent="0.3">
      <c r="A29" s="21" t="s">
        <v>19</v>
      </c>
      <c r="B29" s="16"/>
      <c r="C29" s="26">
        <f>SUM(C14+C22+C27)</f>
        <v>9367.81</v>
      </c>
      <c r="E29" s="10">
        <f>SUM(E14+E22+E27)</f>
        <v>3504.1299999999997</v>
      </c>
      <c r="F29" s="16"/>
      <c r="G29" s="26">
        <f>SUM(G14+G22+G27)</f>
        <v>2589.36</v>
      </c>
      <c r="I29" s="10">
        <f>SUM(I14+I22+I27)</f>
        <v>1606.9599999999998</v>
      </c>
      <c r="J29" s="16"/>
      <c r="K29" s="26">
        <f>SUM(K14+K22+K27)</f>
        <v>17238.57</v>
      </c>
      <c r="M29" s="10">
        <f>SUM(M14+M22+M27)</f>
        <v>3875.6000000000004</v>
      </c>
      <c r="N29" s="16"/>
      <c r="O29" s="26">
        <f>SUM(O14+O22+O27)</f>
        <v>1717.6100000000001</v>
      </c>
      <c r="Q29" s="10">
        <f>SUM(Q14+Q22+Q27)</f>
        <v>3470.51</v>
      </c>
      <c r="R29" s="16"/>
      <c r="S29" s="26">
        <f>SUM(S14+S22+S27)</f>
        <v>8075.4000000000005</v>
      </c>
      <c r="U29" s="10">
        <f>SUM(U14+U22+U27)</f>
        <v>12991.210000000001</v>
      </c>
      <c r="V29" s="16"/>
      <c r="W29" s="26">
        <f>SUM(W14+W22+W27)</f>
        <v>7231.1100000000006</v>
      </c>
      <c r="Y29" s="10">
        <f>SUM(Y14+Y22+Y27)</f>
        <v>3190.7200000000003</v>
      </c>
      <c r="Z29" s="43"/>
      <c r="AA29" s="8">
        <f>SUM(AA14+AA22+AA27)</f>
        <v>74858.989999999991</v>
      </c>
    </row>
    <row r="30" spans="1:27" ht="12.75" customHeight="1" x14ac:dyDescent="0.25">
      <c r="B30" s="16"/>
      <c r="C30" s="13"/>
      <c r="F30" s="16"/>
      <c r="G30" s="13"/>
      <c r="J30" s="16"/>
      <c r="K30" s="13"/>
      <c r="N30" s="16"/>
      <c r="O30" s="13"/>
      <c r="R30" s="16"/>
      <c r="S30" s="13"/>
      <c r="V30" s="16"/>
      <c r="W30" s="13"/>
      <c r="Z30" s="43"/>
      <c r="AA30" s="6"/>
    </row>
    <row r="31" spans="1:27" ht="12.75" customHeight="1" x14ac:dyDescent="0.3">
      <c r="A31" s="4" t="s">
        <v>28</v>
      </c>
      <c r="B31" s="16"/>
      <c r="C31" s="26"/>
      <c r="E31" s="10"/>
      <c r="F31" s="16"/>
      <c r="G31" s="46"/>
      <c r="I31" s="10"/>
      <c r="J31" s="16"/>
      <c r="K31" s="26"/>
      <c r="M31" s="10"/>
      <c r="N31" s="16"/>
      <c r="O31" s="26"/>
      <c r="Q31" s="10"/>
      <c r="R31" s="16"/>
      <c r="S31" s="26"/>
      <c r="U31" s="10"/>
      <c r="V31" s="16"/>
      <c r="W31" s="26"/>
      <c r="Y31" s="24"/>
      <c r="Z31" s="43"/>
      <c r="AA31" s="9"/>
    </row>
    <row r="32" spans="1:27" s="57" customFormat="1" x14ac:dyDescent="0.25">
      <c r="A32" s="52" t="s">
        <v>46</v>
      </c>
      <c r="B32" s="53"/>
      <c r="C32" s="53"/>
      <c r="D32" s="48"/>
      <c r="E32" s="48"/>
      <c r="F32" s="53"/>
      <c r="G32" s="53"/>
      <c r="H32" s="48"/>
      <c r="I32" s="48"/>
      <c r="J32" s="53">
        <v>1</v>
      </c>
      <c r="K32" s="53">
        <v>360.73</v>
      </c>
      <c r="L32" s="48"/>
      <c r="M32" s="48"/>
      <c r="N32" s="53"/>
      <c r="O32" s="53"/>
      <c r="P32" s="48"/>
      <c r="Q32" s="48"/>
      <c r="R32" s="53"/>
      <c r="S32" s="53"/>
      <c r="T32" s="48"/>
      <c r="U32" s="48"/>
      <c r="V32" s="53"/>
      <c r="W32" s="53"/>
      <c r="X32" s="48"/>
      <c r="Y32" s="48"/>
      <c r="Z32" s="38">
        <f t="shared" ref="Z32:AA34" si="8">SUM(B32+D32+F32+H32+J32+L32+N32+P32+R32+T32+V32+X32)</f>
        <v>1</v>
      </c>
      <c r="AA32" s="56">
        <f t="shared" si="8"/>
        <v>360.73</v>
      </c>
    </row>
    <row r="33" spans="1:31" s="57" customFormat="1" x14ac:dyDescent="0.25">
      <c r="A33" s="52" t="s">
        <v>62</v>
      </c>
      <c r="B33" s="53"/>
      <c r="C33" s="53"/>
      <c r="D33" s="48"/>
      <c r="E33" s="48"/>
      <c r="F33" s="53"/>
      <c r="G33" s="53"/>
      <c r="H33" s="48"/>
      <c r="I33" s="48"/>
      <c r="J33" s="53">
        <v>10</v>
      </c>
      <c r="K33" s="53">
        <v>2374.13</v>
      </c>
      <c r="L33" s="48"/>
      <c r="M33" s="48"/>
      <c r="N33" s="53">
        <v>1</v>
      </c>
      <c r="O33" s="53">
        <v>680.94</v>
      </c>
      <c r="P33" s="48">
        <v>-2</v>
      </c>
      <c r="Q33" s="48">
        <v>0</v>
      </c>
      <c r="R33" s="53">
        <v>-4</v>
      </c>
      <c r="S33" s="53">
        <v>0</v>
      </c>
      <c r="T33" s="48">
        <v>-1</v>
      </c>
      <c r="U33" s="48">
        <v>0</v>
      </c>
      <c r="V33" s="53"/>
      <c r="W33" s="53"/>
      <c r="X33" s="48">
        <v>1</v>
      </c>
      <c r="Y33" s="48">
        <v>1157.95</v>
      </c>
      <c r="Z33" s="38">
        <f t="shared" si="8"/>
        <v>5</v>
      </c>
      <c r="AA33" s="56">
        <f t="shared" si="8"/>
        <v>4213.0200000000004</v>
      </c>
    </row>
    <row r="34" spans="1:31" s="57" customFormat="1" x14ac:dyDescent="0.25">
      <c r="A34" s="52" t="s">
        <v>47</v>
      </c>
      <c r="B34" s="54"/>
      <c r="C34" s="54"/>
      <c r="D34" s="55"/>
      <c r="E34" s="55"/>
      <c r="F34" s="54"/>
      <c r="G34" s="54"/>
      <c r="H34" s="55"/>
      <c r="I34" s="55"/>
      <c r="J34" s="54"/>
      <c r="K34" s="54"/>
      <c r="L34" s="55"/>
      <c r="M34" s="55"/>
      <c r="N34" s="54"/>
      <c r="O34" s="54"/>
      <c r="P34" s="55"/>
      <c r="Q34" s="55"/>
      <c r="R34" s="54"/>
      <c r="S34" s="54"/>
      <c r="T34" s="55"/>
      <c r="U34" s="55"/>
      <c r="V34" s="54"/>
      <c r="W34" s="54"/>
      <c r="X34" s="55"/>
      <c r="Y34" s="55"/>
      <c r="Z34" s="65">
        <f t="shared" si="8"/>
        <v>0</v>
      </c>
      <c r="AA34" s="58">
        <f t="shared" si="8"/>
        <v>0</v>
      </c>
    </row>
    <row r="35" spans="1:31" s="4" customFormat="1" ht="12.75" customHeight="1" x14ac:dyDescent="0.3">
      <c r="A35" s="4" t="s">
        <v>59</v>
      </c>
      <c r="B35" s="70">
        <f t="shared" ref="B35:AA35" si="9">SUM(B32:B34)</f>
        <v>0</v>
      </c>
      <c r="C35" s="49">
        <f t="shared" si="9"/>
        <v>0</v>
      </c>
      <c r="D35" s="71">
        <f t="shared" si="9"/>
        <v>0</v>
      </c>
      <c r="E35" s="50">
        <f t="shared" si="9"/>
        <v>0</v>
      </c>
      <c r="F35" s="70">
        <f t="shared" si="9"/>
        <v>0</v>
      </c>
      <c r="G35" s="49">
        <f t="shared" si="9"/>
        <v>0</v>
      </c>
      <c r="H35" s="71">
        <f t="shared" si="9"/>
        <v>0</v>
      </c>
      <c r="I35" s="50">
        <f t="shared" si="9"/>
        <v>0</v>
      </c>
      <c r="J35" s="70">
        <f t="shared" si="9"/>
        <v>11</v>
      </c>
      <c r="K35" s="49">
        <f t="shared" si="9"/>
        <v>2734.86</v>
      </c>
      <c r="L35" s="71">
        <f t="shared" si="9"/>
        <v>0</v>
      </c>
      <c r="M35" s="50">
        <f t="shared" si="9"/>
        <v>0</v>
      </c>
      <c r="N35" s="70">
        <f t="shared" si="9"/>
        <v>1</v>
      </c>
      <c r="O35" s="49">
        <f t="shared" si="9"/>
        <v>680.94</v>
      </c>
      <c r="P35" s="71">
        <f t="shared" si="9"/>
        <v>-2</v>
      </c>
      <c r="Q35" s="50">
        <f t="shared" si="9"/>
        <v>0</v>
      </c>
      <c r="R35" s="70">
        <f t="shared" si="9"/>
        <v>-4</v>
      </c>
      <c r="S35" s="49">
        <f t="shared" si="9"/>
        <v>0</v>
      </c>
      <c r="T35" s="71">
        <f t="shared" si="9"/>
        <v>-1</v>
      </c>
      <c r="U35" s="50">
        <f t="shared" si="9"/>
        <v>0</v>
      </c>
      <c r="V35" s="70">
        <f t="shared" si="9"/>
        <v>0</v>
      </c>
      <c r="W35" s="49">
        <f t="shared" si="9"/>
        <v>0</v>
      </c>
      <c r="X35" s="71">
        <f t="shared" si="9"/>
        <v>1</v>
      </c>
      <c r="Y35" s="50">
        <f t="shared" si="9"/>
        <v>1157.95</v>
      </c>
      <c r="Z35" s="74">
        <f t="shared" si="9"/>
        <v>6</v>
      </c>
      <c r="AA35" s="51">
        <f t="shared" si="9"/>
        <v>4573.75</v>
      </c>
    </row>
    <row r="36" spans="1:31" s="4" customFormat="1" ht="12.75" customHeight="1" x14ac:dyDescent="0.3">
      <c r="B36" s="70"/>
      <c r="C36" s="49"/>
      <c r="D36" s="71"/>
      <c r="E36" s="50"/>
      <c r="F36" s="70"/>
      <c r="G36" s="49"/>
      <c r="H36" s="71"/>
      <c r="I36" s="50"/>
      <c r="J36" s="70"/>
      <c r="K36" s="49"/>
      <c r="L36" s="71"/>
      <c r="M36" s="50"/>
      <c r="N36" s="70"/>
      <c r="O36" s="49"/>
      <c r="P36" s="71"/>
      <c r="Q36" s="50"/>
      <c r="R36" s="70"/>
      <c r="S36" s="49"/>
      <c r="T36" s="71"/>
      <c r="U36" s="50"/>
      <c r="V36" s="70"/>
      <c r="W36" s="49"/>
      <c r="X36" s="71"/>
      <c r="Y36" s="50"/>
      <c r="Z36" s="74"/>
      <c r="AA36" s="51"/>
    </row>
    <row r="37" spans="1:31" s="4" customFormat="1" ht="12.75" customHeight="1" x14ac:dyDescent="0.3">
      <c r="A37" s="24"/>
      <c r="B37" s="70"/>
      <c r="C37" s="49"/>
      <c r="D37" s="71"/>
      <c r="E37" s="50"/>
      <c r="F37" s="70"/>
      <c r="G37" s="49"/>
      <c r="H37" s="71"/>
      <c r="I37" s="50"/>
      <c r="J37" s="70"/>
      <c r="K37" s="49"/>
      <c r="L37" s="71"/>
      <c r="M37" s="50"/>
      <c r="N37" s="70"/>
      <c r="O37" s="49"/>
      <c r="P37" s="71"/>
      <c r="Q37" s="50"/>
      <c r="R37" s="70"/>
      <c r="S37" s="49"/>
      <c r="T37" s="71"/>
      <c r="U37" s="50"/>
      <c r="V37" s="70"/>
      <c r="W37" s="49"/>
      <c r="X37" s="71"/>
      <c r="Y37" s="50"/>
      <c r="Z37" s="74"/>
      <c r="AA37" s="51"/>
    </row>
    <row r="38" spans="1:31" s="3" customFormat="1" ht="12.75" customHeight="1" x14ac:dyDescent="0.3">
      <c r="A38" s="4"/>
      <c r="B38" s="16"/>
      <c r="C38" s="67"/>
      <c r="D38" s="23"/>
      <c r="E38" s="68"/>
      <c r="F38" s="16"/>
      <c r="G38" s="67"/>
      <c r="H38" s="23"/>
      <c r="I38" s="68"/>
      <c r="J38" s="16"/>
      <c r="K38" s="67"/>
      <c r="L38" s="23"/>
      <c r="M38" s="68"/>
      <c r="N38" s="16"/>
      <c r="O38" s="67"/>
      <c r="P38" s="23"/>
      <c r="Q38" s="68"/>
      <c r="R38" s="16"/>
      <c r="S38" s="67"/>
      <c r="T38" s="23"/>
      <c r="U38" s="68"/>
      <c r="V38" s="16"/>
      <c r="W38" s="67"/>
      <c r="X38" s="23"/>
      <c r="Y38" s="68"/>
      <c r="Z38" s="43"/>
      <c r="AA38" s="69"/>
      <c r="AB38" s="4"/>
    </row>
    <row r="39" spans="1:31" s="79" customFormat="1" ht="26" x14ac:dyDescent="0.3">
      <c r="A39" s="76" t="s">
        <v>64</v>
      </c>
      <c r="B39" s="77"/>
      <c r="C39" s="78">
        <f>C29-C5-C35</f>
        <v>8728.81</v>
      </c>
      <c r="D39" s="77"/>
      <c r="E39" s="78">
        <f>E29-E5-E35</f>
        <v>3155.6299999999997</v>
      </c>
      <c r="F39" s="78"/>
      <c r="G39" s="78">
        <f>G29-G5-G35</f>
        <v>2357.36</v>
      </c>
      <c r="H39" s="77"/>
      <c r="I39" s="78">
        <f>I29-I5-I35</f>
        <v>1356.9599999999998</v>
      </c>
      <c r="J39" s="77"/>
      <c r="K39" s="78">
        <f>K29-K5-K35</f>
        <v>13910.21</v>
      </c>
      <c r="L39" s="77"/>
      <c r="M39" s="78">
        <f>M29-M5-M35</f>
        <v>3474.1000000000004</v>
      </c>
      <c r="N39" s="78"/>
      <c r="O39" s="78">
        <f>O29-O5-O35</f>
        <v>728.67000000000007</v>
      </c>
      <c r="P39" s="77"/>
      <c r="Q39" s="78">
        <f>Q29-Q5-Q35</f>
        <v>3117.01</v>
      </c>
      <c r="R39" s="77"/>
      <c r="S39" s="78">
        <f>S29-S5-S35</f>
        <v>7423.9000000000005</v>
      </c>
      <c r="T39" s="77"/>
      <c r="U39" s="78">
        <f>U29-U5-U35</f>
        <v>12227.710000000001</v>
      </c>
      <c r="V39" s="77"/>
      <c r="W39" s="78">
        <f>W29-W5-W35</f>
        <v>6544.6100000000006</v>
      </c>
      <c r="X39" s="77"/>
      <c r="Y39" s="78">
        <f>Y29-Y5-Y35</f>
        <v>1599.2700000000002</v>
      </c>
      <c r="Z39" s="77"/>
      <c r="AA39" s="78">
        <f>AA29-AA5-AA35</f>
        <v>64624.239999999991</v>
      </c>
      <c r="AB39" s="4"/>
      <c r="AE39" s="80"/>
    </row>
    <row r="40" spans="1:31" x14ac:dyDescent="0.25">
      <c r="A40" s="3"/>
      <c r="B40" s="3"/>
      <c r="C40"/>
      <c r="D40" s="3"/>
      <c r="E40"/>
      <c r="F40" s="3"/>
      <c r="G40"/>
      <c r="H40" s="3"/>
      <c r="I40"/>
      <c r="J40" s="3"/>
      <c r="K40"/>
      <c r="L40" s="3"/>
      <c r="M40"/>
      <c r="N40" s="3"/>
      <c r="O40"/>
      <c r="P40" s="3"/>
      <c r="Q40"/>
      <c r="R40" s="3"/>
      <c r="S40"/>
      <c r="T40" s="3"/>
      <c r="U40"/>
      <c r="V40" s="3"/>
      <c r="W40"/>
      <c r="X40" s="3"/>
      <c r="Y40"/>
      <c r="Z40" s="3"/>
      <c r="AA40"/>
    </row>
  </sheetData>
  <sheetProtection algorithmName="SHA-512" hashValue="MepqFDXFNfXaNi1eQAG6W8mW4Occ+rB2xKopMwil+9RqqQ+9Y7KRaJPZP0TdiaU62LCcvVMODfs56ryhXkJjIg==" saltValue="o8+5TrL4Cp1XyG+tcRzkzA==" spinCount="100000" sheet="1" objects="1" scenarios="1" formatCells="0" formatColumns="0" formatRows="0" sort="0" autoFilter="0"/>
  <mergeCells count="13">
    <mergeCell ref="B1:C1"/>
    <mergeCell ref="D1:E1"/>
    <mergeCell ref="F1:G1"/>
    <mergeCell ref="H1:I1"/>
    <mergeCell ref="J1:K1"/>
    <mergeCell ref="V1:W1"/>
    <mergeCell ref="X1:Y1"/>
    <mergeCell ref="Z1:AA1"/>
    <mergeCell ref="L1:M1"/>
    <mergeCell ref="N1:O1"/>
    <mergeCell ref="P1:Q1"/>
    <mergeCell ref="R1:S1"/>
    <mergeCell ref="T1:U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pageSetUpPr fitToPage="1"/>
  </sheetPr>
  <dimension ref="A1:AE40"/>
  <sheetViews>
    <sheetView workbookViewId="0">
      <pane xSplit="1" topLeftCell="B1" activePane="topRight" state="frozen"/>
      <selection pane="topRight"/>
    </sheetView>
  </sheetViews>
  <sheetFormatPr defaultRowHeight="12.5" x14ac:dyDescent="0.25"/>
  <cols>
    <col min="1" max="1" width="50.7265625" customWidth="1"/>
    <col min="2" max="2" width="9.7265625" style="23" customWidth="1"/>
    <col min="3" max="3" width="14.54296875" style="1" customWidth="1"/>
    <col min="4" max="4" width="9.7265625" style="23" customWidth="1"/>
    <col min="5" max="5" width="14.54296875" style="1" customWidth="1"/>
    <col min="6" max="6" width="9.7265625" style="23" customWidth="1"/>
    <col min="7" max="7" width="14.54296875" style="1" customWidth="1"/>
    <col min="8" max="8" width="9.7265625" style="23" customWidth="1"/>
    <col min="9" max="9" width="14.54296875" style="1" customWidth="1"/>
    <col min="10" max="10" width="9.7265625" style="23" customWidth="1"/>
    <col min="11" max="11" width="14.54296875" style="1" customWidth="1"/>
    <col min="12" max="12" width="9.7265625" style="23" customWidth="1"/>
    <col min="13" max="13" width="14.54296875" style="1" customWidth="1"/>
    <col min="14" max="14" width="9.7265625" style="23" customWidth="1"/>
    <col min="15" max="15" width="14.54296875" style="1" customWidth="1"/>
    <col min="16" max="16" width="9.7265625" style="23" customWidth="1"/>
    <col min="17" max="17" width="14.54296875" style="1" customWidth="1"/>
    <col min="18" max="18" width="9.7265625" style="23" customWidth="1"/>
    <col min="19" max="19" width="14.54296875" style="1" customWidth="1"/>
    <col min="20" max="20" width="9.7265625" style="23" customWidth="1"/>
    <col min="21" max="21" width="14.54296875" style="1" customWidth="1"/>
    <col min="22" max="22" width="9.7265625" style="23" customWidth="1"/>
    <col min="23" max="23" width="14.54296875" style="1" customWidth="1"/>
    <col min="24" max="24" width="9.7265625" style="23" customWidth="1"/>
    <col min="25" max="25" width="14.54296875" style="1" customWidth="1"/>
    <col min="26" max="26" width="9.7265625" style="23" customWidth="1"/>
    <col min="27" max="27" width="14.54296875" style="1" customWidth="1"/>
    <col min="28" max="194" width="8.81640625" customWidth="1"/>
  </cols>
  <sheetData>
    <row r="1" spans="1:29" ht="16.5" customHeight="1" x14ac:dyDescent="0.3">
      <c r="A1" s="4" t="s">
        <v>88</v>
      </c>
      <c r="B1" s="626" t="s">
        <v>0</v>
      </c>
      <c r="C1" s="626"/>
      <c r="D1" s="627" t="s">
        <v>1</v>
      </c>
      <c r="E1" s="627"/>
      <c r="F1" s="626" t="s">
        <v>2</v>
      </c>
      <c r="G1" s="626"/>
      <c r="H1" s="627" t="s">
        <v>3</v>
      </c>
      <c r="I1" s="627"/>
      <c r="J1" s="626" t="s">
        <v>4</v>
      </c>
      <c r="K1" s="626"/>
      <c r="L1" s="627" t="s">
        <v>5</v>
      </c>
      <c r="M1" s="627"/>
      <c r="N1" s="626" t="s">
        <v>6</v>
      </c>
      <c r="O1" s="626"/>
      <c r="P1" s="627" t="s">
        <v>7</v>
      </c>
      <c r="Q1" s="627"/>
      <c r="R1" s="626" t="s">
        <v>8</v>
      </c>
      <c r="S1" s="626"/>
      <c r="T1" s="627" t="s">
        <v>9</v>
      </c>
      <c r="U1" s="627"/>
      <c r="V1" s="626" t="s">
        <v>10</v>
      </c>
      <c r="W1" s="626"/>
      <c r="X1" s="627" t="s">
        <v>11</v>
      </c>
      <c r="Y1" s="627"/>
      <c r="Z1" s="628" t="s">
        <v>12</v>
      </c>
      <c r="AA1" s="628"/>
    </row>
    <row r="2" spans="1:29" ht="12.75" customHeight="1" x14ac:dyDescent="0.3">
      <c r="A2" s="4" t="s">
        <v>65</v>
      </c>
      <c r="B2" s="36" t="s">
        <v>13</v>
      </c>
      <c r="C2" s="81" t="s">
        <v>14</v>
      </c>
      <c r="D2" s="41" t="s">
        <v>13</v>
      </c>
      <c r="E2" s="82" t="s">
        <v>14</v>
      </c>
      <c r="F2" s="36" t="s">
        <v>13</v>
      </c>
      <c r="G2" s="81" t="s">
        <v>14</v>
      </c>
      <c r="H2" s="41" t="s">
        <v>13</v>
      </c>
      <c r="I2" s="82" t="s">
        <v>14</v>
      </c>
      <c r="J2" s="36" t="s">
        <v>13</v>
      </c>
      <c r="K2" s="81" t="s">
        <v>14</v>
      </c>
      <c r="L2" s="41" t="s">
        <v>13</v>
      </c>
      <c r="M2" s="82" t="s">
        <v>14</v>
      </c>
      <c r="N2" s="36" t="s">
        <v>13</v>
      </c>
      <c r="O2" s="81" t="s">
        <v>14</v>
      </c>
      <c r="P2" s="41" t="s">
        <v>13</v>
      </c>
      <c r="Q2" s="82" t="s">
        <v>14</v>
      </c>
      <c r="R2" s="36" t="s">
        <v>13</v>
      </c>
      <c r="S2" s="81" t="s">
        <v>14</v>
      </c>
      <c r="T2" s="41" t="s">
        <v>13</v>
      </c>
      <c r="U2" s="82" t="s">
        <v>14</v>
      </c>
      <c r="V2" s="36" t="s">
        <v>13</v>
      </c>
      <c r="W2" s="81" t="s">
        <v>14</v>
      </c>
      <c r="X2" s="41" t="s">
        <v>13</v>
      </c>
      <c r="Y2" s="82" t="s">
        <v>14</v>
      </c>
      <c r="Z2" s="83" t="s">
        <v>13</v>
      </c>
      <c r="AA2" s="17" t="s">
        <v>14</v>
      </c>
    </row>
    <row r="3" spans="1:29" ht="12.75" customHeight="1" x14ac:dyDescent="0.25">
      <c r="A3" s="19" t="s">
        <v>77</v>
      </c>
      <c r="B3" s="16">
        <v>94</v>
      </c>
      <c r="C3" s="13">
        <v>620</v>
      </c>
      <c r="D3" s="23">
        <v>60</v>
      </c>
      <c r="E3" s="1">
        <v>474</v>
      </c>
      <c r="F3" s="16">
        <v>69</v>
      </c>
      <c r="G3" s="13">
        <v>600</v>
      </c>
      <c r="H3" s="23">
        <v>31</v>
      </c>
      <c r="I3" s="1">
        <v>135</v>
      </c>
      <c r="J3" s="16">
        <v>20</v>
      </c>
      <c r="K3" s="13">
        <v>142</v>
      </c>
      <c r="L3" s="23">
        <v>54</v>
      </c>
      <c r="M3" s="1">
        <v>335.5</v>
      </c>
      <c r="N3" s="16">
        <v>149</v>
      </c>
      <c r="O3" s="13">
        <v>895</v>
      </c>
      <c r="P3" s="23">
        <v>62</v>
      </c>
      <c r="Q3" s="1">
        <v>329.5</v>
      </c>
      <c r="R3" s="16">
        <v>82</v>
      </c>
      <c r="S3" s="13">
        <v>498.5</v>
      </c>
      <c r="T3" s="23">
        <v>105</v>
      </c>
      <c r="U3" s="1">
        <v>580</v>
      </c>
      <c r="V3" s="16">
        <v>97</v>
      </c>
      <c r="W3" s="13">
        <v>486.5</v>
      </c>
      <c r="X3" s="23">
        <v>58</v>
      </c>
      <c r="Y3" s="1">
        <v>275</v>
      </c>
      <c r="Z3" s="43">
        <f>B3+D3+F3+H3+J3+L3+N3+P3+R3+T3+V3+X3</f>
        <v>881</v>
      </c>
      <c r="AA3" s="6">
        <f>C3+E3+G3+I3+K3+M3+O3+Q3+S3+U3+W3+Y3</f>
        <v>5371</v>
      </c>
    </row>
    <row r="4" spans="1:29" ht="12.75" customHeight="1" x14ac:dyDescent="0.25">
      <c r="A4" s="3" t="s">
        <v>38</v>
      </c>
      <c r="B4" s="16"/>
      <c r="C4" s="25">
        <v>172</v>
      </c>
      <c r="E4" s="27">
        <v>118</v>
      </c>
      <c r="F4" s="16"/>
      <c r="G4" s="25">
        <v>136</v>
      </c>
      <c r="I4" s="27">
        <v>60</v>
      </c>
      <c r="J4" s="16"/>
      <c r="K4" s="25">
        <v>40</v>
      </c>
      <c r="M4" s="27">
        <v>100</v>
      </c>
      <c r="N4" s="16"/>
      <c r="O4" s="25">
        <v>272</v>
      </c>
      <c r="Q4" s="27">
        <v>120</v>
      </c>
      <c r="R4" s="16"/>
      <c r="S4" s="25">
        <v>148</v>
      </c>
      <c r="U4" s="27">
        <v>206</v>
      </c>
      <c r="V4" s="16"/>
      <c r="W4" s="25">
        <v>186</v>
      </c>
      <c r="Y4" s="27">
        <v>112</v>
      </c>
      <c r="Z4" s="43"/>
      <c r="AA4" s="7">
        <f>C4+E4+G4+I4+K4+M4+O4+Q4+S4+U4+W4+Y4</f>
        <v>1670</v>
      </c>
    </row>
    <row r="5" spans="1:29" ht="12.75" customHeight="1" x14ac:dyDescent="0.3">
      <c r="A5" s="4" t="s">
        <v>15</v>
      </c>
      <c r="B5" s="16"/>
      <c r="C5" s="26">
        <f>SUM(C3:C4)</f>
        <v>792</v>
      </c>
      <c r="E5" s="10">
        <f>SUM(E3:E4)</f>
        <v>592</v>
      </c>
      <c r="F5" s="16"/>
      <c r="G5" s="26">
        <f>SUM(G3:G4)</f>
        <v>736</v>
      </c>
      <c r="I5" s="10">
        <f>SUM(I3:I4)</f>
        <v>195</v>
      </c>
      <c r="J5" s="16"/>
      <c r="K5" s="26">
        <f>SUM(K3:K4)</f>
        <v>182</v>
      </c>
      <c r="M5" s="10">
        <f>SUM(M3:M4)</f>
        <v>435.5</v>
      </c>
      <c r="N5" s="16"/>
      <c r="O5" s="26">
        <f>SUM(O3:O4)</f>
        <v>1167</v>
      </c>
      <c r="Q5" s="10">
        <f>SUM(Q3:Q4)</f>
        <v>449.5</v>
      </c>
      <c r="R5" s="16"/>
      <c r="S5" s="26">
        <f>SUM(S3:S4)</f>
        <v>646.5</v>
      </c>
      <c r="U5" s="10">
        <f>SUM(U3:U4)</f>
        <v>786</v>
      </c>
      <c r="V5" s="16"/>
      <c r="W5" s="26">
        <f>SUM(W3:W4)</f>
        <v>672.5</v>
      </c>
      <c r="Y5" s="10">
        <f>SUM(Y3:Y4)</f>
        <v>387</v>
      </c>
      <c r="Z5" s="43"/>
      <c r="AA5" s="9">
        <f>SUM(AA3:AA4)</f>
        <v>7041</v>
      </c>
    </row>
    <row r="6" spans="1:29" ht="12.75" customHeight="1" x14ac:dyDescent="0.3">
      <c r="A6" s="3"/>
      <c r="B6" s="16"/>
      <c r="C6" s="26"/>
      <c r="E6" s="10"/>
      <c r="F6" s="16"/>
      <c r="G6" s="26"/>
      <c r="I6" s="10"/>
      <c r="J6" s="16"/>
      <c r="K6" s="26"/>
      <c r="M6" s="10"/>
      <c r="N6" s="16"/>
      <c r="O6" s="26"/>
      <c r="Q6" s="10"/>
      <c r="R6" s="16"/>
      <c r="S6" s="26"/>
      <c r="U6" s="10"/>
      <c r="V6" s="16"/>
      <c r="W6" s="26"/>
      <c r="Y6" s="10"/>
      <c r="Z6" s="43"/>
      <c r="AA6" s="9"/>
    </row>
    <row r="7" spans="1:29" s="3" customFormat="1" ht="12.75" customHeight="1" x14ac:dyDescent="0.25">
      <c r="A7" s="3" t="s">
        <v>67</v>
      </c>
      <c r="B7" s="16"/>
      <c r="C7" s="92">
        <v>27013.86</v>
      </c>
      <c r="D7" s="23"/>
      <c r="E7" s="93">
        <v>16851.37</v>
      </c>
      <c r="F7" s="16"/>
      <c r="G7" s="92">
        <v>24136.63</v>
      </c>
      <c r="H7" s="23"/>
      <c r="I7" s="93">
        <v>10561.39</v>
      </c>
      <c r="J7" s="16"/>
      <c r="K7" s="92">
        <v>6620.47</v>
      </c>
      <c r="L7" s="23"/>
      <c r="M7" s="93">
        <v>8352.39</v>
      </c>
      <c r="N7" s="16"/>
      <c r="O7" s="92">
        <v>38654.33</v>
      </c>
      <c r="P7" s="23"/>
      <c r="Q7" s="93">
        <v>26026.47</v>
      </c>
      <c r="R7" s="16"/>
      <c r="S7" s="92">
        <v>26543.85</v>
      </c>
      <c r="T7" s="23"/>
      <c r="U7" s="93">
        <v>35549.29</v>
      </c>
      <c r="V7" s="16"/>
      <c r="W7" s="92">
        <v>19919.91</v>
      </c>
      <c r="X7" s="23"/>
      <c r="Y7" s="93">
        <v>18498.62</v>
      </c>
      <c r="Z7" s="72"/>
      <c r="AA7" s="95">
        <f>C7+E7+G7+I7+K7+M7+O7+Q7+S7+U7+W7+Y7</f>
        <v>258728.58000000002</v>
      </c>
      <c r="AC7" s="93"/>
    </row>
    <row r="8" spans="1:29" ht="12.75" customHeight="1" x14ac:dyDescent="0.3">
      <c r="A8" s="4"/>
      <c r="B8" s="16"/>
      <c r="C8" s="26"/>
      <c r="E8" s="10"/>
      <c r="F8" s="16"/>
      <c r="G8" s="26"/>
      <c r="I8" s="10"/>
      <c r="J8" s="16"/>
      <c r="K8" s="26"/>
      <c r="M8" s="10"/>
      <c r="N8" s="16"/>
      <c r="O8" s="26"/>
      <c r="Q8" s="10"/>
      <c r="R8" s="16"/>
      <c r="S8" s="26"/>
      <c r="U8" s="10"/>
      <c r="V8" s="16"/>
      <c r="W8" s="26"/>
      <c r="Y8" s="10"/>
      <c r="Z8" s="72"/>
      <c r="AA8" s="9"/>
      <c r="AC8" s="11"/>
    </row>
    <row r="9" spans="1:29" ht="12.75" customHeight="1" x14ac:dyDescent="0.3">
      <c r="A9" s="4" t="s">
        <v>24</v>
      </c>
      <c r="B9" s="16"/>
      <c r="C9" s="13"/>
      <c r="F9" s="16"/>
      <c r="G9" s="13"/>
      <c r="J9" s="16"/>
      <c r="K9" s="13"/>
      <c r="N9" s="16"/>
      <c r="O9" s="13"/>
      <c r="R9" s="16"/>
      <c r="S9" s="13"/>
      <c r="V9" s="16"/>
      <c r="W9" s="13"/>
      <c r="Z9" s="43"/>
      <c r="AA9" s="6"/>
    </row>
    <row r="10" spans="1:29" ht="12.75" customHeight="1" x14ac:dyDescent="0.25">
      <c r="A10" s="3" t="s">
        <v>26</v>
      </c>
      <c r="B10" s="16">
        <v>47</v>
      </c>
      <c r="C10" s="13">
        <v>1819.65</v>
      </c>
      <c r="D10" s="530">
        <v>25</v>
      </c>
      <c r="E10" s="532">
        <v>1307.8</v>
      </c>
      <c r="F10" s="16">
        <v>26</v>
      </c>
      <c r="G10" s="13">
        <v>983.02</v>
      </c>
      <c r="H10" s="23">
        <v>23</v>
      </c>
      <c r="I10" s="1">
        <v>808.21</v>
      </c>
      <c r="J10" s="16">
        <v>14</v>
      </c>
      <c r="K10" s="13">
        <v>531.17999999999995</v>
      </c>
      <c r="L10" s="23">
        <v>21</v>
      </c>
      <c r="M10" s="1">
        <v>483.19</v>
      </c>
      <c r="N10" s="16">
        <v>93</v>
      </c>
      <c r="O10" s="13">
        <v>3968.33</v>
      </c>
      <c r="P10" s="23">
        <v>23</v>
      </c>
      <c r="Q10" s="1">
        <v>986.26</v>
      </c>
      <c r="R10" s="16">
        <v>35</v>
      </c>
      <c r="S10" s="13">
        <v>1310.86</v>
      </c>
      <c r="T10" s="23">
        <v>69</v>
      </c>
      <c r="U10" s="1">
        <v>2411.29</v>
      </c>
      <c r="V10" s="16">
        <v>45</v>
      </c>
      <c r="W10" s="13">
        <v>1725.11</v>
      </c>
      <c r="X10" s="23">
        <v>31</v>
      </c>
      <c r="Y10" s="1">
        <v>1351.79</v>
      </c>
      <c r="Z10" s="43">
        <f t="shared" ref="Z10:AA13" si="0">B10+D10+F10+H10+J10+L10+N10+P10+R10+T10+V10+X10</f>
        <v>452</v>
      </c>
      <c r="AA10" s="6">
        <f t="shared" si="0"/>
        <v>17686.690000000002</v>
      </c>
    </row>
    <row r="11" spans="1:29" ht="12.75" customHeight="1" x14ac:dyDescent="0.25">
      <c r="A11" s="3" t="s">
        <v>79</v>
      </c>
      <c r="B11" s="16">
        <v>7</v>
      </c>
      <c r="C11" s="13">
        <v>482.53</v>
      </c>
      <c r="D11" s="530">
        <v>2</v>
      </c>
      <c r="E11" s="532">
        <v>15.31</v>
      </c>
      <c r="F11" s="16">
        <v>3</v>
      </c>
      <c r="G11" s="13">
        <v>58.94</v>
      </c>
      <c r="H11" s="23">
        <v>1</v>
      </c>
      <c r="I11" s="1">
        <v>11.56</v>
      </c>
      <c r="J11" s="16">
        <v>2</v>
      </c>
      <c r="K11" s="13">
        <v>16.940000000000001</v>
      </c>
      <c r="L11" s="23">
        <v>8</v>
      </c>
      <c r="M11" s="1">
        <v>122.39</v>
      </c>
      <c r="N11" s="16"/>
      <c r="O11" s="13"/>
      <c r="P11" s="23">
        <v>11</v>
      </c>
      <c r="Q11" s="1">
        <v>1200</v>
      </c>
      <c r="R11" s="16">
        <v>2</v>
      </c>
      <c r="S11" s="13">
        <v>81.599999999999994</v>
      </c>
      <c r="T11" s="23">
        <v>2</v>
      </c>
      <c r="U11" s="1">
        <v>365.53</v>
      </c>
      <c r="V11" s="16">
        <v>2</v>
      </c>
      <c r="W11" s="13">
        <v>-185.93</v>
      </c>
      <c r="X11" s="23">
        <v>2</v>
      </c>
      <c r="Y11" s="1">
        <v>12.56</v>
      </c>
      <c r="Z11" s="43">
        <f t="shared" ref="Z11" si="1">B11+D11+F11+H11+J11+L11+N11+P11+R11+T11+V11+X11</f>
        <v>42</v>
      </c>
      <c r="AA11" s="6">
        <f t="shared" ref="AA11" si="2">C11+E11+G11+I11+K11+M11+O11+Q11+S11+U11+W11+Y11</f>
        <v>2181.4300000000003</v>
      </c>
    </row>
    <row r="12" spans="1:29" ht="12.75" customHeight="1" x14ac:dyDescent="0.25">
      <c r="A12" s="360" t="s">
        <v>76</v>
      </c>
      <c r="B12" s="16"/>
      <c r="C12" s="13"/>
      <c r="D12" s="530"/>
      <c r="E12" s="532"/>
      <c r="F12" s="16">
        <v>1</v>
      </c>
      <c r="G12" s="13">
        <v>8.0399999999999991</v>
      </c>
      <c r="J12" s="16"/>
      <c r="K12" s="13"/>
      <c r="N12" s="16">
        <v>-1</v>
      </c>
      <c r="O12" s="13">
        <v>-41.9</v>
      </c>
      <c r="P12" s="23">
        <v>1</v>
      </c>
      <c r="Q12" s="1">
        <v>12.88</v>
      </c>
      <c r="R12" s="16"/>
      <c r="S12" s="13"/>
      <c r="T12" s="23">
        <v>4</v>
      </c>
      <c r="U12" s="1">
        <v>16.16</v>
      </c>
      <c r="V12" s="16"/>
      <c r="W12" s="13"/>
      <c r="X12" s="23">
        <v>2</v>
      </c>
      <c r="Y12" s="1">
        <v>62.84</v>
      </c>
      <c r="Z12" s="43">
        <f t="shared" si="0"/>
        <v>7</v>
      </c>
      <c r="AA12" s="6">
        <f t="shared" si="0"/>
        <v>58.02000000000001</v>
      </c>
    </row>
    <row r="13" spans="1:29" ht="12.75" customHeight="1" x14ac:dyDescent="0.25">
      <c r="A13" s="3" t="s">
        <v>72</v>
      </c>
      <c r="B13" s="25"/>
      <c r="C13" s="14"/>
      <c r="D13" s="27"/>
      <c r="E13" s="2"/>
      <c r="F13" s="25"/>
      <c r="G13" s="14"/>
      <c r="H13" s="27"/>
      <c r="I13" s="2"/>
      <c r="J13" s="25"/>
      <c r="K13" s="14"/>
      <c r="L13" s="27"/>
      <c r="M13" s="2"/>
      <c r="N13" s="25"/>
      <c r="O13" s="14"/>
      <c r="P13" s="27"/>
      <c r="Q13" s="2"/>
      <c r="R13" s="25"/>
      <c r="S13" s="14"/>
      <c r="T13" s="27"/>
      <c r="U13" s="2"/>
      <c r="V13" s="25"/>
      <c r="W13" s="14"/>
      <c r="X13" s="27"/>
      <c r="Y13" s="2"/>
      <c r="Z13" s="43">
        <f t="shared" si="0"/>
        <v>0</v>
      </c>
      <c r="AA13" s="6">
        <f t="shared" si="0"/>
        <v>0</v>
      </c>
    </row>
    <row r="14" spans="1:29" ht="12.75" customHeight="1" x14ac:dyDescent="0.3">
      <c r="A14" s="20" t="s">
        <v>20</v>
      </c>
      <c r="B14" s="16">
        <f t="shared" ref="B14:AA14" si="3">SUM(B10:B13)</f>
        <v>54</v>
      </c>
      <c r="C14" s="26">
        <f t="shared" si="3"/>
        <v>2302.1800000000003</v>
      </c>
      <c r="D14" s="23">
        <f t="shared" si="3"/>
        <v>27</v>
      </c>
      <c r="E14" s="529">
        <f t="shared" si="3"/>
        <v>1323.11</v>
      </c>
      <c r="F14" s="16">
        <f t="shared" si="3"/>
        <v>30</v>
      </c>
      <c r="G14" s="26">
        <f t="shared" si="3"/>
        <v>1050</v>
      </c>
      <c r="H14" s="23">
        <f t="shared" si="3"/>
        <v>24</v>
      </c>
      <c r="I14" s="10">
        <f t="shared" si="3"/>
        <v>819.77</v>
      </c>
      <c r="J14" s="16">
        <f t="shared" si="3"/>
        <v>16</v>
      </c>
      <c r="K14" s="26">
        <f t="shared" si="3"/>
        <v>548.12</v>
      </c>
      <c r="L14" s="23">
        <f t="shared" si="3"/>
        <v>29</v>
      </c>
      <c r="M14" s="10">
        <f t="shared" si="3"/>
        <v>605.58000000000004</v>
      </c>
      <c r="N14" s="16">
        <f t="shared" si="3"/>
        <v>92</v>
      </c>
      <c r="O14" s="26">
        <f t="shared" si="3"/>
        <v>3926.43</v>
      </c>
      <c r="P14" s="23">
        <f t="shared" si="3"/>
        <v>35</v>
      </c>
      <c r="Q14" s="10">
        <f t="shared" si="3"/>
        <v>2199.1400000000003</v>
      </c>
      <c r="R14" s="16">
        <f t="shared" si="3"/>
        <v>37</v>
      </c>
      <c r="S14" s="26">
        <f t="shared" si="3"/>
        <v>1392.4599999999998</v>
      </c>
      <c r="T14" s="23">
        <f t="shared" si="3"/>
        <v>75</v>
      </c>
      <c r="U14" s="10">
        <f t="shared" si="3"/>
        <v>2792.9799999999996</v>
      </c>
      <c r="V14" s="16">
        <f t="shared" si="3"/>
        <v>47</v>
      </c>
      <c r="W14" s="26">
        <f t="shared" si="3"/>
        <v>1539.1799999999998</v>
      </c>
      <c r="X14" s="23">
        <f t="shared" si="3"/>
        <v>35</v>
      </c>
      <c r="Y14" s="10">
        <f t="shared" si="3"/>
        <v>1427.1899999999998</v>
      </c>
      <c r="Z14" s="73">
        <f t="shared" si="3"/>
        <v>501</v>
      </c>
      <c r="AA14" s="22">
        <f t="shared" si="3"/>
        <v>19926.140000000003</v>
      </c>
    </row>
    <row r="15" spans="1:29" ht="12.75" customHeight="1" x14ac:dyDescent="0.25">
      <c r="B15" s="16"/>
      <c r="C15" s="13"/>
      <c r="F15" s="16"/>
      <c r="G15" s="13"/>
      <c r="J15" s="16"/>
      <c r="K15" s="13"/>
      <c r="N15" s="16"/>
      <c r="O15" s="13"/>
      <c r="R15" s="16"/>
      <c r="S15" s="13"/>
      <c r="V15" s="16"/>
      <c r="W15" s="13"/>
      <c r="Z15" s="43"/>
      <c r="AA15" s="6"/>
    </row>
    <row r="16" spans="1:29" ht="12.75" customHeight="1" x14ac:dyDescent="0.3">
      <c r="A16" s="4" t="s">
        <v>25</v>
      </c>
      <c r="B16" s="16"/>
      <c r="C16" s="13"/>
      <c r="F16" s="16"/>
      <c r="G16" s="13"/>
      <c r="J16" s="16"/>
      <c r="K16" s="13"/>
      <c r="N16" s="16"/>
      <c r="O16" s="13"/>
      <c r="R16" s="16"/>
      <c r="S16" s="13"/>
      <c r="V16" s="16"/>
      <c r="W16" s="13"/>
      <c r="Z16" s="43"/>
      <c r="AA16" s="6"/>
    </row>
    <row r="17" spans="1:27" ht="12.75" customHeight="1" x14ac:dyDescent="0.25">
      <c r="A17" s="3" t="s">
        <v>49</v>
      </c>
      <c r="B17" s="16"/>
      <c r="C17" s="13"/>
      <c r="F17" s="16"/>
      <c r="G17" s="13"/>
      <c r="J17" s="16"/>
      <c r="K17" s="13"/>
      <c r="N17" s="16"/>
      <c r="O17" s="13"/>
      <c r="R17" s="16"/>
      <c r="S17" s="13"/>
      <c r="V17" s="16"/>
      <c r="W17" s="13"/>
      <c r="Z17" s="43">
        <f t="shared" ref="Z17:AA21" si="4">B17+D17+F17+H17+J17+L17+N17+P17+R17+T17+V17+X17</f>
        <v>0</v>
      </c>
      <c r="AA17" s="6">
        <f t="shared" si="4"/>
        <v>0</v>
      </c>
    </row>
    <row r="18" spans="1:27" ht="12.75" customHeight="1" x14ac:dyDescent="0.25">
      <c r="A18" s="3" t="s">
        <v>22</v>
      </c>
      <c r="B18" s="16"/>
      <c r="C18" s="13"/>
      <c r="F18" s="16"/>
      <c r="G18" s="13"/>
      <c r="J18" s="16"/>
      <c r="K18" s="13"/>
      <c r="M18" s="532"/>
      <c r="N18" s="16"/>
      <c r="O18" s="13"/>
      <c r="R18" s="16"/>
      <c r="S18" s="13"/>
      <c r="V18" s="16"/>
      <c r="W18" s="13"/>
      <c r="Z18" s="43">
        <f t="shared" si="4"/>
        <v>0</v>
      </c>
      <c r="AA18" s="6">
        <f t="shared" si="4"/>
        <v>0</v>
      </c>
    </row>
    <row r="19" spans="1:27" ht="12.75" customHeight="1" x14ac:dyDescent="0.25">
      <c r="A19" s="3" t="s">
        <v>53</v>
      </c>
      <c r="B19" s="16">
        <v>-1</v>
      </c>
      <c r="C19" s="16">
        <v>183.7</v>
      </c>
      <c r="E19" s="530"/>
      <c r="F19" s="16"/>
      <c r="G19" s="16"/>
      <c r="I19" s="530"/>
      <c r="J19" s="16">
        <v>1</v>
      </c>
      <c r="K19" s="13">
        <v>304.49</v>
      </c>
      <c r="L19" s="23">
        <v>1</v>
      </c>
      <c r="M19" s="1">
        <v>177.64</v>
      </c>
      <c r="N19" s="16">
        <v>3</v>
      </c>
      <c r="O19" s="13">
        <v>2255.9499999999998</v>
      </c>
      <c r="P19" s="23">
        <v>0</v>
      </c>
      <c r="Q19" s="532">
        <v>708.77</v>
      </c>
      <c r="R19" s="16">
        <v>1</v>
      </c>
      <c r="S19" s="13">
        <v>679.84</v>
      </c>
      <c r="T19" s="23">
        <v>2</v>
      </c>
      <c r="U19" s="1">
        <v>884.72</v>
      </c>
      <c r="V19" s="16"/>
      <c r="W19" s="13"/>
      <c r="Z19" s="43">
        <f t="shared" si="4"/>
        <v>7</v>
      </c>
      <c r="AA19" s="6">
        <f t="shared" si="4"/>
        <v>5195.1099999999997</v>
      </c>
    </row>
    <row r="20" spans="1:27" ht="12.75" customHeight="1" x14ac:dyDescent="0.25">
      <c r="A20" s="3" t="s">
        <v>23</v>
      </c>
      <c r="B20" s="16"/>
      <c r="C20" s="16"/>
      <c r="D20" s="23">
        <v>-1</v>
      </c>
      <c r="E20" s="530">
        <v>483.61</v>
      </c>
      <c r="F20" s="16">
        <v>0</v>
      </c>
      <c r="G20" s="16">
        <v>724.8</v>
      </c>
      <c r="I20" s="530"/>
      <c r="J20" s="16"/>
      <c r="K20" s="13"/>
      <c r="L20" s="23">
        <v>4</v>
      </c>
      <c r="M20" s="532">
        <v>590.61</v>
      </c>
      <c r="N20" s="16">
        <v>0</v>
      </c>
      <c r="O20" s="13">
        <v>273.45999999999998</v>
      </c>
      <c r="Q20" s="532"/>
      <c r="R20" s="16"/>
      <c r="S20" s="13"/>
      <c r="T20" s="23">
        <v>0</v>
      </c>
      <c r="U20" s="1">
        <v>590.77</v>
      </c>
      <c r="V20" s="16">
        <v>1</v>
      </c>
      <c r="W20" s="13">
        <v>166.51</v>
      </c>
      <c r="X20" s="23">
        <v>1</v>
      </c>
      <c r="Y20" s="1">
        <v>137.30000000000001</v>
      </c>
      <c r="Z20" s="43">
        <f t="shared" si="4"/>
        <v>5</v>
      </c>
      <c r="AA20" s="6">
        <f t="shared" si="4"/>
        <v>2967.0600000000004</v>
      </c>
    </row>
    <row r="21" spans="1:27" ht="12.75" customHeight="1" x14ac:dyDescent="0.25">
      <c r="A21" s="3" t="s">
        <v>55</v>
      </c>
      <c r="B21" s="25"/>
      <c r="C21" s="14"/>
      <c r="D21" s="27"/>
      <c r="E21" s="2"/>
      <c r="F21" s="25"/>
      <c r="G21" s="14"/>
      <c r="H21" s="27"/>
      <c r="I21" s="2"/>
      <c r="J21" s="16"/>
      <c r="K21" s="13"/>
      <c r="N21" s="16"/>
      <c r="O21" s="13"/>
      <c r="P21" s="23">
        <v>2</v>
      </c>
      <c r="Q21" s="1">
        <v>892.8</v>
      </c>
      <c r="R21" s="16">
        <v>13</v>
      </c>
      <c r="S21" s="13">
        <v>6630.98</v>
      </c>
      <c r="T21" s="23">
        <v>13</v>
      </c>
      <c r="U21" s="1">
        <v>5628.15</v>
      </c>
      <c r="V21" s="16"/>
      <c r="W21" s="13"/>
      <c r="Z21" s="43">
        <f t="shared" si="4"/>
        <v>28</v>
      </c>
      <c r="AA21" s="6">
        <f t="shared" si="4"/>
        <v>13151.93</v>
      </c>
    </row>
    <row r="22" spans="1:27" ht="12.75" customHeight="1" x14ac:dyDescent="0.3">
      <c r="A22" s="4" t="s">
        <v>21</v>
      </c>
      <c r="B22" s="16">
        <f t="shared" ref="B22:AA22" si="5">SUM(B17:B21)</f>
        <v>-1</v>
      </c>
      <c r="C22" s="26">
        <f t="shared" si="5"/>
        <v>183.7</v>
      </c>
      <c r="D22" s="23">
        <f t="shared" si="5"/>
        <v>-1</v>
      </c>
      <c r="E22" s="10">
        <f t="shared" si="5"/>
        <v>483.61</v>
      </c>
      <c r="F22" s="16">
        <f t="shared" si="5"/>
        <v>0</v>
      </c>
      <c r="G22" s="26">
        <f t="shared" si="5"/>
        <v>724.8</v>
      </c>
      <c r="H22" s="23">
        <f t="shared" si="5"/>
        <v>0</v>
      </c>
      <c r="I22" s="10">
        <f t="shared" si="5"/>
        <v>0</v>
      </c>
      <c r="J22" s="35">
        <f t="shared" si="5"/>
        <v>1</v>
      </c>
      <c r="K22" s="32">
        <f t="shared" si="5"/>
        <v>304.49</v>
      </c>
      <c r="L22" s="34">
        <f t="shared" si="5"/>
        <v>5</v>
      </c>
      <c r="M22" s="33">
        <f t="shared" si="5"/>
        <v>768.25</v>
      </c>
      <c r="N22" s="35">
        <f t="shared" si="5"/>
        <v>3</v>
      </c>
      <c r="O22" s="32">
        <f t="shared" si="5"/>
        <v>2529.41</v>
      </c>
      <c r="P22" s="34">
        <f t="shared" si="5"/>
        <v>2</v>
      </c>
      <c r="Q22" s="33">
        <f t="shared" si="5"/>
        <v>1601.57</v>
      </c>
      <c r="R22" s="35">
        <f t="shared" si="5"/>
        <v>14</v>
      </c>
      <c r="S22" s="32">
        <f t="shared" si="5"/>
        <v>7310.82</v>
      </c>
      <c r="T22" s="34">
        <f t="shared" si="5"/>
        <v>15</v>
      </c>
      <c r="U22" s="33">
        <f t="shared" si="5"/>
        <v>7103.6399999999994</v>
      </c>
      <c r="V22" s="35">
        <f t="shared" si="5"/>
        <v>1</v>
      </c>
      <c r="W22" s="32">
        <f t="shared" si="5"/>
        <v>166.51</v>
      </c>
      <c r="X22" s="34">
        <f t="shared" si="5"/>
        <v>1</v>
      </c>
      <c r="Y22" s="33">
        <f t="shared" si="5"/>
        <v>137.30000000000001</v>
      </c>
      <c r="Z22" s="73">
        <f t="shared" si="5"/>
        <v>40</v>
      </c>
      <c r="AA22" s="22">
        <f t="shared" si="5"/>
        <v>21314.1</v>
      </c>
    </row>
    <row r="23" spans="1:27" ht="12.75" customHeight="1" x14ac:dyDescent="0.3">
      <c r="A23" s="4"/>
      <c r="B23" s="16"/>
      <c r="C23" s="30"/>
      <c r="E23" s="5"/>
      <c r="F23" s="16"/>
      <c r="G23" s="30"/>
      <c r="I23" s="5"/>
      <c r="J23" s="16"/>
      <c r="K23" s="30"/>
      <c r="M23" s="5"/>
      <c r="N23" s="16"/>
      <c r="O23" s="30"/>
      <c r="Q23" s="5"/>
      <c r="R23" s="16"/>
      <c r="S23" s="30"/>
      <c r="U23" s="5"/>
      <c r="V23" s="16"/>
      <c r="W23" s="30"/>
      <c r="Y23" s="5"/>
      <c r="Z23" s="43"/>
      <c r="AA23" s="8"/>
    </row>
    <row r="24" spans="1:27" ht="12.75" customHeight="1" x14ac:dyDescent="0.3">
      <c r="A24" s="4" t="s">
        <v>27</v>
      </c>
      <c r="B24" s="16"/>
      <c r="C24" s="13"/>
      <c r="F24" s="16"/>
      <c r="G24" s="13"/>
      <c r="J24" s="16"/>
      <c r="K24" s="13"/>
      <c r="N24" s="16"/>
      <c r="O24" s="13"/>
      <c r="R24" s="16"/>
      <c r="S24" s="13"/>
      <c r="V24" s="16"/>
      <c r="W24" s="13"/>
      <c r="Z24" s="43"/>
      <c r="AA24" s="6"/>
    </row>
    <row r="25" spans="1:27" ht="12.75" customHeight="1" x14ac:dyDescent="0.25">
      <c r="A25" s="3" t="s">
        <v>50</v>
      </c>
      <c r="B25" s="16">
        <v>7</v>
      </c>
      <c r="C25" s="13">
        <v>284.02</v>
      </c>
      <c r="D25" s="23">
        <v>18</v>
      </c>
      <c r="E25" s="1">
        <v>679.13</v>
      </c>
      <c r="F25" s="16">
        <v>8</v>
      </c>
      <c r="G25" s="13">
        <v>358.1</v>
      </c>
      <c r="H25" s="23">
        <v>1</v>
      </c>
      <c r="I25" s="1">
        <v>20</v>
      </c>
      <c r="J25" s="16">
        <v>4</v>
      </c>
      <c r="K25" s="13">
        <v>120.01</v>
      </c>
      <c r="L25" s="23">
        <v>1</v>
      </c>
      <c r="M25" s="1">
        <v>9.9</v>
      </c>
      <c r="N25" s="16">
        <v>15</v>
      </c>
      <c r="O25" s="15">
        <v>818.97</v>
      </c>
      <c r="P25" s="23">
        <v>2</v>
      </c>
      <c r="Q25" s="28">
        <v>33</v>
      </c>
      <c r="R25" s="16">
        <v>17</v>
      </c>
      <c r="S25" s="15">
        <v>816.45</v>
      </c>
      <c r="T25" s="23">
        <v>14</v>
      </c>
      <c r="U25" s="28">
        <v>742.99</v>
      </c>
      <c r="V25" s="16">
        <v>20</v>
      </c>
      <c r="W25" s="15">
        <v>2140.9499999999998</v>
      </c>
      <c r="X25" s="23">
        <v>13</v>
      </c>
      <c r="Y25" s="28">
        <v>1145.53</v>
      </c>
      <c r="Z25" s="43">
        <f>B25+D25+F25+H25+J25+L25+N25+P25+R25+T25+V25+X25</f>
        <v>120</v>
      </c>
      <c r="AA25" s="12">
        <f>C25+E25+G25+I25+K25+M25+O25+Q25+S25+U25+W25+Y25</f>
        <v>7169.0499999999993</v>
      </c>
    </row>
    <row r="26" spans="1:27" ht="12.75" customHeight="1" x14ac:dyDescent="0.25">
      <c r="A26" s="3" t="s">
        <v>51</v>
      </c>
      <c r="B26" s="16">
        <v>2</v>
      </c>
      <c r="C26" s="13">
        <v>40.94</v>
      </c>
      <c r="D26" s="23">
        <v>4</v>
      </c>
      <c r="E26" s="1">
        <v>186.31</v>
      </c>
      <c r="F26" s="16">
        <v>4</v>
      </c>
      <c r="G26" s="13">
        <v>132.21</v>
      </c>
      <c r="H26" s="23">
        <v>2</v>
      </c>
      <c r="I26" s="1">
        <v>59.84</v>
      </c>
      <c r="J26" s="16">
        <v>1</v>
      </c>
      <c r="K26" s="13">
        <v>2.87</v>
      </c>
      <c r="L26" s="23">
        <v>2</v>
      </c>
      <c r="M26" s="1">
        <v>40.67</v>
      </c>
      <c r="N26" s="16">
        <v>5</v>
      </c>
      <c r="O26" s="15">
        <v>80.81</v>
      </c>
      <c r="P26" s="23">
        <v>7</v>
      </c>
      <c r="Q26" s="28">
        <v>229.91</v>
      </c>
      <c r="R26" s="16">
        <v>6</v>
      </c>
      <c r="S26" s="15">
        <v>232.41</v>
      </c>
      <c r="T26" s="23">
        <v>2</v>
      </c>
      <c r="U26" s="28">
        <v>86.6</v>
      </c>
      <c r="V26" s="16">
        <v>3</v>
      </c>
      <c r="W26" s="15">
        <v>207.24</v>
      </c>
      <c r="X26" s="23">
        <v>1</v>
      </c>
      <c r="Y26" s="28">
        <v>119.73</v>
      </c>
      <c r="Z26" s="43">
        <f>B26+D26+F26+H26+J26+L26+N26+P26+R26+T26+V26+X26</f>
        <v>39</v>
      </c>
      <c r="AA26" s="12">
        <f>C26+E26+G26+I26+K26+M26+O26+Q26+S26+U26+W26+Y26</f>
        <v>1419.54</v>
      </c>
    </row>
    <row r="27" spans="1:27" s="45" customFormat="1" ht="12.75" customHeight="1" x14ac:dyDescent="0.3">
      <c r="A27" s="39" t="s">
        <v>68</v>
      </c>
      <c r="B27" s="42">
        <f t="shared" ref="B27:Y27" si="6">B25+B26</f>
        <v>9</v>
      </c>
      <c r="C27" s="59">
        <f t="shared" si="6"/>
        <v>324.95999999999998</v>
      </c>
      <c r="D27" s="60">
        <f t="shared" si="6"/>
        <v>22</v>
      </c>
      <c r="E27" s="61">
        <f t="shared" si="6"/>
        <v>865.44</v>
      </c>
      <c r="F27" s="42">
        <f t="shared" si="6"/>
        <v>12</v>
      </c>
      <c r="G27" s="59">
        <f t="shared" si="6"/>
        <v>490.31000000000006</v>
      </c>
      <c r="H27" s="60">
        <f t="shared" si="6"/>
        <v>3</v>
      </c>
      <c r="I27" s="61">
        <f t="shared" si="6"/>
        <v>79.84</v>
      </c>
      <c r="J27" s="42">
        <f t="shared" si="6"/>
        <v>5</v>
      </c>
      <c r="K27" s="59">
        <f t="shared" si="6"/>
        <v>122.88000000000001</v>
      </c>
      <c r="L27" s="60">
        <f t="shared" si="6"/>
        <v>3</v>
      </c>
      <c r="M27" s="61">
        <f t="shared" si="6"/>
        <v>50.57</v>
      </c>
      <c r="N27" s="42">
        <f t="shared" si="6"/>
        <v>20</v>
      </c>
      <c r="O27" s="59">
        <f t="shared" si="6"/>
        <v>899.78</v>
      </c>
      <c r="P27" s="60">
        <f t="shared" si="6"/>
        <v>9</v>
      </c>
      <c r="Q27" s="61">
        <f t="shared" si="6"/>
        <v>262.90999999999997</v>
      </c>
      <c r="R27" s="42">
        <f t="shared" si="6"/>
        <v>23</v>
      </c>
      <c r="S27" s="59">
        <f t="shared" si="6"/>
        <v>1048.8600000000001</v>
      </c>
      <c r="T27" s="60">
        <f t="shared" si="6"/>
        <v>16</v>
      </c>
      <c r="U27" s="61">
        <f t="shared" si="6"/>
        <v>829.59</v>
      </c>
      <c r="V27" s="42">
        <f t="shared" si="6"/>
        <v>23</v>
      </c>
      <c r="W27" s="59">
        <f t="shared" si="6"/>
        <v>2348.1899999999996</v>
      </c>
      <c r="X27" s="60">
        <f t="shared" si="6"/>
        <v>14</v>
      </c>
      <c r="Y27" s="61">
        <f t="shared" si="6"/>
        <v>1265.26</v>
      </c>
      <c r="Z27" s="66">
        <f t="shared" ref="Z27:AA27" si="7">SUM(Z25:Z26)</f>
        <v>159</v>
      </c>
      <c r="AA27" s="94">
        <f t="shared" si="7"/>
        <v>8588.59</v>
      </c>
    </row>
    <row r="28" spans="1:27" s="45" customFormat="1" ht="12.75" customHeight="1" x14ac:dyDescent="0.3">
      <c r="A28" s="39"/>
      <c r="B28" s="37"/>
      <c r="C28" s="63"/>
      <c r="D28" s="47"/>
      <c r="E28" s="62"/>
      <c r="F28" s="37"/>
      <c r="G28" s="63"/>
      <c r="H28" s="47"/>
      <c r="I28" s="62"/>
      <c r="J28" s="37"/>
      <c r="K28" s="63"/>
      <c r="L28" s="47"/>
      <c r="M28" s="62"/>
      <c r="N28" s="37"/>
      <c r="O28" s="63"/>
      <c r="P28" s="47"/>
      <c r="Q28" s="62"/>
      <c r="R28" s="37"/>
      <c r="S28" s="63"/>
      <c r="T28" s="47"/>
      <c r="U28" s="62"/>
      <c r="V28" s="37"/>
      <c r="W28" s="63"/>
      <c r="X28" s="47"/>
      <c r="Y28" s="62"/>
      <c r="Z28" s="40"/>
      <c r="AA28" s="64"/>
    </row>
    <row r="29" spans="1:27" ht="12.75" customHeight="1" x14ac:dyDescent="0.3">
      <c r="A29" s="21" t="s">
        <v>19</v>
      </c>
      <c r="B29" s="16"/>
      <c r="C29" s="26">
        <f>SUM(C14+C22+C27)</f>
        <v>2810.84</v>
      </c>
      <c r="E29" s="10">
        <f>SUM(E14+E22+E27)</f>
        <v>2672.16</v>
      </c>
      <c r="F29" s="16"/>
      <c r="G29" s="26">
        <f>SUM(G14+G22+G27)</f>
        <v>2265.11</v>
      </c>
      <c r="I29" s="10">
        <f>SUM(I14+I22+I27)</f>
        <v>899.61</v>
      </c>
      <c r="J29" s="16"/>
      <c r="K29" s="26">
        <f>SUM(K14+K22+K27)</f>
        <v>975.49</v>
      </c>
      <c r="M29" s="10">
        <f>SUM(M14+M22+M27)</f>
        <v>1424.3999999999999</v>
      </c>
      <c r="N29" s="16"/>
      <c r="O29" s="26">
        <f>SUM(O14+O22+O27)</f>
        <v>7355.62</v>
      </c>
      <c r="Q29" s="10">
        <f>SUM(Q14+Q22+Q27)</f>
        <v>4063.62</v>
      </c>
      <c r="R29" s="16"/>
      <c r="S29" s="26">
        <f>SUM(S14+S22+S27)</f>
        <v>9752.14</v>
      </c>
      <c r="U29" s="10">
        <f>SUM(U14+U22+U27)</f>
        <v>10726.21</v>
      </c>
      <c r="V29" s="16"/>
      <c r="W29" s="26">
        <f>SUM(W14+W22+W27)</f>
        <v>4053.8799999999992</v>
      </c>
      <c r="Y29" s="10">
        <f>SUM(Y14+Y22+Y27)</f>
        <v>2829.75</v>
      </c>
      <c r="Z29" s="43"/>
      <c r="AA29" s="8">
        <f>SUM(AA14+AA22+AA27)</f>
        <v>49828.83</v>
      </c>
    </row>
    <row r="30" spans="1:27" ht="12.75" customHeight="1" x14ac:dyDescent="0.25">
      <c r="B30" s="16"/>
      <c r="C30" s="13"/>
      <c r="F30" s="16"/>
      <c r="G30" s="13"/>
      <c r="J30" s="16"/>
      <c r="K30" s="13"/>
      <c r="N30" s="16"/>
      <c r="O30" s="13"/>
      <c r="R30" s="16"/>
      <c r="S30" s="13"/>
      <c r="V30" s="16"/>
      <c r="W30" s="13"/>
      <c r="Z30" s="43"/>
      <c r="AA30" s="6"/>
    </row>
    <row r="31" spans="1:27" ht="12.75" customHeight="1" x14ac:dyDescent="0.3">
      <c r="A31" s="4" t="s">
        <v>28</v>
      </c>
      <c r="B31" s="16"/>
      <c r="C31" s="26"/>
      <c r="E31" s="10"/>
      <c r="F31" s="16"/>
      <c r="G31" s="46"/>
      <c r="I31" s="10"/>
      <c r="J31" s="16"/>
      <c r="K31" s="26"/>
      <c r="M31" s="10"/>
      <c r="N31" s="16"/>
      <c r="O31" s="26"/>
      <c r="Q31" s="10"/>
      <c r="R31" s="16"/>
      <c r="S31" s="26"/>
      <c r="U31" s="10"/>
      <c r="V31" s="16"/>
      <c r="W31" s="26"/>
      <c r="Y31" s="24"/>
      <c r="Z31" s="43"/>
      <c r="AA31" s="9"/>
    </row>
    <row r="32" spans="1:27" s="57" customFormat="1" x14ac:dyDescent="0.25">
      <c r="A32" s="52" t="s">
        <v>46</v>
      </c>
      <c r="B32" s="53"/>
      <c r="C32" s="53"/>
      <c r="D32" s="48"/>
      <c r="E32" s="48"/>
      <c r="F32" s="53"/>
      <c r="G32" s="53"/>
      <c r="H32" s="48"/>
      <c r="I32" s="48"/>
      <c r="J32" s="53">
        <v>8</v>
      </c>
      <c r="K32" s="53">
        <v>1666.6</v>
      </c>
      <c r="L32" s="48">
        <v>2</v>
      </c>
      <c r="M32" s="48">
        <v>1344.6</v>
      </c>
      <c r="N32" s="53"/>
      <c r="O32" s="53"/>
      <c r="P32" s="48"/>
      <c r="Q32" s="48"/>
      <c r="R32" s="53"/>
      <c r="S32" s="53"/>
      <c r="T32" s="48"/>
      <c r="U32" s="48"/>
      <c r="V32" s="53"/>
      <c r="W32" s="53"/>
      <c r="X32" s="48"/>
      <c r="Y32" s="48"/>
      <c r="Z32" s="38">
        <f t="shared" ref="Z32:AA34" si="8">SUM(B32+D32+F32+H32+J32+L32+N32+P32+R32+T32+V32+X32)</f>
        <v>10</v>
      </c>
      <c r="AA32" s="56">
        <f t="shared" si="8"/>
        <v>3011.2</v>
      </c>
    </row>
    <row r="33" spans="1:31" s="57" customFormat="1" x14ac:dyDescent="0.25">
      <c r="A33" s="52" t="s">
        <v>62</v>
      </c>
      <c r="B33" s="53"/>
      <c r="C33" s="53"/>
      <c r="D33" s="48"/>
      <c r="E33" s="48"/>
      <c r="F33" s="53"/>
      <c r="G33" s="53"/>
      <c r="H33" s="48"/>
      <c r="I33" s="48"/>
      <c r="J33" s="53"/>
      <c r="K33" s="53"/>
      <c r="L33" s="48"/>
      <c r="M33" s="48"/>
      <c r="N33" s="53"/>
      <c r="O33" s="53"/>
      <c r="P33" s="48"/>
      <c r="Q33" s="48"/>
      <c r="R33" s="53"/>
      <c r="S33" s="53"/>
      <c r="T33" s="48"/>
      <c r="U33" s="48"/>
      <c r="V33" s="53"/>
      <c r="W33" s="53"/>
      <c r="X33" s="48"/>
      <c r="Y33" s="48"/>
      <c r="Z33" s="38">
        <f t="shared" si="8"/>
        <v>0</v>
      </c>
      <c r="AA33" s="56">
        <f t="shared" si="8"/>
        <v>0</v>
      </c>
    </row>
    <row r="34" spans="1:31" s="57" customFormat="1" x14ac:dyDescent="0.25">
      <c r="A34" s="52" t="s">
        <v>47</v>
      </c>
      <c r="B34" s="54"/>
      <c r="C34" s="54"/>
      <c r="D34" s="55"/>
      <c r="E34" s="55"/>
      <c r="F34" s="54"/>
      <c r="G34" s="54"/>
      <c r="H34" s="55"/>
      <c r="I34" s="55"/>
      <c r="J34" s="54"/>
      <c r="K34" s="54"/>
      <c r="L34" s="55"/>
      <c r="M34" s="55"/>
      <c r="N34" s="54"/>
      <c r="O34" s="54"/>
      <c r="P34" s="55"/>
      <c r="Q34" s="55"/>
      <c r="R34" s="54"/>
      <c r="S34" s="54"/>
      <c r="T34" s="55"/>
      <c r="U34" s="55"/>
      <c r="V34" s="54"/>
      <c r="W34" s="54"/>
      <c r="X34" s="55"/>
      <c r="Y34" s="55"/>
      <c r="Z34" s="65">
        <f t="shared" si="8"/>
        <v>0</v>
      </c>
      <c r="AA34" s="58">
        <f t="shared" si="8"/>
        <v>0</v>
      </c>
    </row>
    <row r="35" spans="1:31" s="4" customFormat="1" ht="12.75" customHeight="1" x14ac:dyDescent="0.3">
      <c r="A35" s="4" t="s">
        <v>59</v>
      </c>
      <c r="B35" s="70">
        <f t="shared" ref="B35:AA35" si="9">SUM(B32:B34)</f>
        <v>0</v>
      </c>
      <c r="C35" s="49">
        <f t="shared" si="9"/>
        <v>0</v>
      </c>
      <c r="D35" s="71">
        <f t="shared" si="9"/>
        <v>0</v>
      </c>
      <c r="E35" s="50">
        <f t="shared" si="9"/>
        <v>0</v>
      </c>
      <c r="F35" s="70">
        <f t="shared" si="9"/>
        <v>0</v>
      </c>
      <c r="G35" s="49">
        <f t="shared" si="9"/>
        <v>0</v>
      </c>
      <c r="H35" s="71">
        <f t="shared" si="9"/>
        <v>0</v>
      </c>
      <c r="I35" s="50">
        <f t="shared" si="9"/>
        <v>0</v>
      </c>
      <c r="J35" s="70">
        <f t="shared" si="9"/>
        <v>8</v>
      </c>
      <c r="K35" s="49">
        <f t="shared" si="9"/>
        <v>1666.6</v>
      </c>
      <c r="L35" s="71">
        <f t="shared" si="9"/>
        <v>2</v>
      </c>
      <c r="M35" s="50">
        <f t="shared" si="9"/>
        <v>1344.6</v>
      </c>
      <c r="N35" s="70">
        <f t="shared" si="9"/>
        <v>0</v>
      </c>
      <c r="O35" s="49">
        <f t="shared" si="9"/>
        <v>0</v>
      </c>
      <c r="P35" s="71">
        <f t="shared" si="9"/>
        <v>0</v>
      </c>
      <c r="Q35" s="50">
        <f t="shared" si="9"/>
        <v>0</v>
      </c>
      <c r="R35" s="70">
        <f t="shared" si="9"/>
        <v>0</v>
      </c>
      <c r="S35" s="49">
        <f t="shared" si="9"/>
        <v>0</v>
      </c>
      <c r="T35" s="71">
        <f t="shared" si="9"/>
        <v>0</v>
      </c>
      <c r="U35" s="50">
        <f t="shared" si="9"/>
        <v>0</v>
      </c>
      <c r="V35" s="70">
        <f t="shared" si="9"/>
        <v>0</v>
      </c>
      <c r="W35" s="49">
        <f t="shared" si="9"/>
        <v>0</v>
      </c>
      <c r="X35" s="71">
        <f t="shared" si="9"/>
        <v>0</v>
      </c>
      <c r="Y35" s="50">
        <f t="shared" si="9"/>
        <v>0</v>
      </c>
      <c r="Z35" s="74">
        <f t="shared" si="9"/>
        <v>10</v>
      </c>
      <c r="AA35" s="51">
        <f t="shared" si="9"/>
        <v>3011.2</v>
      </c>
    </row>
    <row r="36" spans="1:31" s="4" customFormat="1" ht="12.75" customHeight="1" x14ac:dyDescent="0.3">
      <c r="B36" s="70"/>
      <c r="C36" s="49"/>
      <c r="D36" s="71"/>
      <c r="E36" s="50"/>
      <c r="F36" s="70"/>
      <c r="G36" s="49"/>
      <c r="H36" s="71"/>
      <c r="I36" s="50"/>
      <c r="J36" s="70"/>
      <c r="K36" s="49"/>
      <c r="L36" s="71"/>
      <c r="M36" s="50"/>
      <c r="N36" s="70"/>
      <c r="O36" s="49"/>
      <c r="P36" s="71"/>
      <c r="Q36" s="50"/>
      <c r="R36" s="70"/>
      <c r="S36" s="49"/>
      <c r="T36" s="71"/>
      <c r="U36" s="50"/>
      <c r="V36" s="70"/>
      <c r="W36" s="49"/>
      <c r="X36" s="71"/>
      <c r="Y36" s="50"/>
      <c r="Z36" s="74"/>
      <c r="AA36" s="51"/>
    </row>
    <row r="37" spans="1:31" s="4" customFormat="1" ht="12.75" customHeight="1" x14ac:dyDescent="0.3">
      <c r="A37" s="24"/>
      <c r="B37" s="70"/>
      <c r="C37" s="49"/>
      <c r="D37" s="71"/>
      <c r="E37" s="50"/>
      <c r="F37" s="70"/>
      <c r="G37" s="49"/>
      <c r="H37" s="71"/>
      <c r="I37" s="50"/>
      <c r="J37" s="70"/>
      <c r="K37" s="49"/>
      <c r="L37" s="71"/>
      <c r="M37" s="50"/>
      <c r="N37" s="70"/>
      <c r="O37" s="49"/>
      <c r="P37" s="71"/>
      <c r="Q37" s="50"/>
      <c r="R37" s="70"/>
      <c r="S37" s="49"/>
      <c r="T37" s="71"/>
      <c r="U37" s="50"/>
      <c r="V37" s="70"/>
      <c r="W37" s="49"/>
      <c r="X37" s="71"/>
      <c r="Y37" s="50"/>
      <c r="Z37" s="74"/>
      <c r="AA37" s="51"/>
    </row>
    <row r="38" spans="1:31" s="3" customFormat="1" ht="12.75" customHeight="1" x14ac:dyDescent="0.3">
      <c r="A38" s="4"/>
      <c r="B38" s="16"/>
      <c r="C38" s="67"/>
      <c r="D38" s="23"/>
      <c r="E38" s="68"/>
      <c r="F38" s="16"/>
      <c r="G38" s="67"/>
      <c r="H38" s="23"/>
      <c r="I38" s="68"/>
      <c r="J38" s="16"/>
      <c r="K38" s="67"/>
      <c r="L38" s="23"/>
      <c r="M38" s="68"/>
      <c r="N38" s="16"/>
      <c r="O38" s="67"/>
      <c r="P38" s="23"/>
      <c r="Q38" s="68"/>
      <c r="R38" s="16"/>
      <c r="S38" s="67"/>
      <c r="T38" s="23"/>
      <c r="U38" s="68"/>
      <c r="V38" s="16"/>
      <c r="W38" s="67"/>
      <c r="X38" s="23"/>
      <c r="Y38" s="68"/>
      <c r="Z38" s="43"/>
      <c r="AA38" s="69"/>
      <c r="AB38" s="4"/>
    </row>
    <row r="39" spans="1:31" s="79" customFormat="1" ht="26" x14ac:dyDescent="0.3">
      <c r="A39" s="76" t="s">
        <v>64</v>
      </c>
      <c r="B39" s="77"/>
      <c r="C39" s="78">
        <f>C29-C5-C35</f>
        <v>2018.8400000000001</v>
      </c>
      <c r="D39" s="77"/>
      <c r="E39" s="78">
        <f>E29-E5-E35</f>
        <v>2080.16</v>
      </c>
      <c r="F39" s="78"/>
      <c r="G39" s="78">
        <f>G29-G5-G35</f>
        <v>1529.1100000000001</v>
      </c>
      <c r="H39" s="77"/>
      <c r="I39" s="78">
        <f>I29-I5-I35</f>
        <v>704.61</v>
      </c>
      <c r="J39" s="77"/>
      <c r="K39" s="78">
        <f>K29-K5-K35</f>
        <v>-873.1099999999999</v>
      </c>
      <c r="L39" s="77"/>
      <c r="M39" s="78">
        <f>M29-M5-M35</f>
        <v>-355.70000000000005</v>
      </c>
      <c r="N39" s="78"/>
      <c r="O39" s="78">
        <f>O29-O5-O35</f>
        <v>6188.62</v>
      </c>
      <c r="P39" s="77"/>
      <c r="Q39" s="78">
        <f>Q29-Q5-Q35</f>
        <v>3614.12</v>
      </c>
      <c r="R39" s="77"/>
      <c r="S39" s="78">
        <f>S29-S5-S35</f>
        <v>9105.64</v>
      </c>
      <c r="T39" s="77"/>
      <c r="U39" s="78">
        <f>U29-U5-U35</f>
        <v>9940.2099999999991</v>
      </c>
      <c r="V39" s="77"/>
      <c r="W39" s="78">
        <f>W29-W5-W35</f>
        <v>3381.3799999999992</v>
      </c>
      <c r="X39" s="77"/>
      <c r="Y39" s="78">
        <f>Y29-Y5-Y35</f>
        <v>2442.75</v>
      </c>
      <c r="Z39" s="77"/>
      <c r="AA39" s="78">
        <f>AA29-AA5-AA35</f>
        <v>39776.630000000005</v>
      </c>
      <c r="AB39" s="4"/>
      <c r="AE39" s="80"/>
    </row>
    <row r="40" spans="1:31" x14ac:dyDescent="0.25">
      <c r="A40" s="3"/>
      <c r="B40" s="3"/>
      <c r="C40"/>
      <c r="D40" s="3"/>
      <c r="E40"/>
      <c r="F40" s="3"/>
      <c r="G40"/>
      <c r="H40" s="3"/>
      <c r="I40"/>
      <c r="J40" s="3"/>
      <c r="K40"/>
      <c r="L40" s="3"/>
      <c r="M40"/>
      <c r="N40" s="3"/>
      <c r="O40"/>
      <c r="P40" s="3"/>
      <c r="Q40"/>
      <c r="R40" s="3"/>
      <c r="S40"/>
      <c r="T40" s="3"/>
      <c r="U40"/>
      <c r="V40" s="3"/>
      <c r="W40"/>
      <c r="X40" s="3"/>
      <c r="Y40"/>
      <c r="Z40" s="3"/>
      <c r="AA40"/>
    </row>
  </sheetData>
  <sheetProtection algorithmName="SHA-512" hashValue="aCO8D9lH/8939Le6yWH0lJolbaFYeN7/Ho1yCd4AjxIn/Mz9NiAHy0+YDEQl3EMfdJgcvfA+/D1HqTjp63cMpA==" saltValue="UfNaWnI9WVF+PqhZucKGZg==" spinCount="100000" sheet="1" objects="1" scenarios="1" formatCells="0" formatColumns="0" formatRows="0" sort="0" autoFilter="0"/>
  <mergeCells count="13">
    <mergeCell ref="B1:C1"/>
    <mergeCell ref="D1:E1"/>
    <mergeCell ref="F1:G1"/>
    <mergeCell ref="H1:I1"/>
    <mergeCell ref="J1:K1"/>
    <mergeCell ref="V1:W1"/>
    <mergeCell ref="X1:Y1"/>
    <mergeCell ref="Z1:AA1"/>
    <mergeCell ref="L1:M1"/>
    <mergeCell ref="N1:O1"/>
    <mergeCell ref="P1:Q1"/>
    <mergeCell ref="R1:S1"/>
    <mergeCell ref="T1:U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pageSetUpPr fitToPage="1"/>
  </sheetPr>
  <dimension ref="A1:AE40"/>
  <sheetViews>
    <sheetView workbookViewId="0">
      <pane xSplit="1" topLeftCell="B1" activePane="topRight" state="frozen"/>
      <selection pane="topRight"/>
    </sheetView>
  </sheetViews>
  <sheetFormatPr defaultRowHeight="12.5" x14ac:dyDescent="0.25"/>
  <cols>
    <col min="1" max="1" width="50.7265625" customWidth="1"/>
    <col min="2" max="2" width="9.7265625" style="23" customWidth="1"/>
    <col min="3" max="3" width="14.54296875" style="1" customWidth="1"/>
    <col min="4" max="4" width="9.7265625" style="23" customWidth="1"/>
    <col min="5" max="5" width="14.54296875" style="1" customWidth="1"/>
    <col min="6" max="6" width="9.7265625" style="23" customWidth="1"/>
    <col min="7" max="7" width="14.54296875" style="1" customWidth="1"/>
    <col min="8" max="8" width="9.7265625" style="23" customWidth="1"/>
    <col min="9" max="9" width="14.54296875" style="1" customWidth="1"/>
    <col min="10" max="10" width="9.7265625" style="23" customWidth="1"/>
    <col min="11" max="11" width="14.54296875" style="1" customWidth="1"/>
    <col min="12" max="12" width="9.7265625" style="23" customWidth="1"/>
    <col min="13" max="13" width="14.54296875" style="1" customWidth="1"/>
    <col min="14" max="14" width="9.7265625" style="23" customWidth="1"/>
    <col min="15" max="15" width="14.54296875" style="1" customWidth="1"/>
    <col min="16" max="16" width="9.7265625" style="23" customWidth="1"/>
    <col min="17" max="17" width="14.54296875" style="1" customWidth="1"/>
    <col min="18" max="18" width="9.7265625" style="23" customWidth="1"/>
    <col min="19" max="19" width="14.54296875" style="1" customWidth="1"/>
    <col min="20" max="20" width="9.7265625" style="23" customWidth="1"/>
    <col min="21" max="21" width="14.54296875" style="1" customWidth="1"/>
    <col min="22" max="22" width="9.7265625" style="23" customWidth="1"/>
    <col min="23" max="23" width="14.54296875" style="1" customWidth="1"/>
    <col min="24" max="24" width="9.7265625" style="23" customWidth="1"/>
    <col min="25" max="25" width="14.54296875" style="1" customWidth="1"/>
    <col min="26" max="26" width="9.7265625" style="23" customWidth="1"/>
    <col min="27" max="27" width="14.54296875" style="1" customWidth="1"/>
    <col min="28" max="194" width="8.81640625" customWidth="1"/>
  </cols>
  <sheetData>
    <row r="1" spans="1:29" ht="16.5" customHeight="1" x14ac:dyDescent="0.3">
      <c r="A1" s="4" t="s">
        <v>87</v>
      </c>
      <c r="B1" s="626" t="s">
        <v>0</v>
      </c>
      <c r="C1" s="626"/>
      <c r="D1" s="627" t="s">
        <v>1</v>
      </c>
      <c r="E1" s="627"/>
      <c r="F1" s="626" t="s">
        <v>2</v>
      </c>
      <c r="G1" s="626"/>
      <c r="H1" s="627" t="s">
        <v>3</v>
      </c>
      <c r="I1" s="627"/>
      <c r="J1" s="626" t="s">
        <v>4</v>
      </c>
      <c r="K1" s="626"/>
      <c r="L1" s="627" t="s">
        <v>5</v>
      </c>
      <c r="M1" s="627"/>
      <c r="N1" s="626" t="s">
        <v>6</v>
      </c>
      <c r="O1" s="626"/>
      <c r="P1" s="627" t="s">
        <v>7</v>
      </c>
      <c r="Q1" s="627"/>
      <c r="R1" s="626" t="s">
        <v>8</v>
      </c>
      <c r="S1" s="626"/>
      <c r="T1" s="627" t="s">
        <v>9</v>
      </c>
      <c r="U1" s="627"/>
      <c r="V1" s="626" t="s">
        <v>10</v>
      </c>
      <c r="W1" s="626"/>
      <c r="X1" s="627" t="s">
        <v>11</v>
      </c>
      <c r="Y1" s="627"/>
      <c r="Z1" s="628" t="s">
        <v>12</v>
      </c>
      <c r="AA1" s="628"/>
    </row>
    <row r="2" spans="1:29" ht="12.75" customHeight="1" x14ac:dyDescent="0.3">
      <c r="A2" s="4" t="s">
        <v>65</v>
      </c>
      <c r="B2" s="36" t="s">
        <v>13</v>
      </c>
      <c r="C2" s="81" t="s">
        <v>14</v>
      </c>
      <c r="D2" s="41" t="s">
        <v>13</v>
      </c>
      <c r="E2" s="82" t="s">
        <v>14</v>
      </c>
      <c r="F2" s="36" t="s">
        <v>13</v>
      </c>
      <c r="G2" s="81" t="s">
        <v>14</v>
      </c>
      <c r="H2" s="41" t="s">
        <v>13</v>
      </c>
      <c r="I2" s="82" t="s">
        <v>14</v>
      </c>
      <c r="J2" s="36" t="s">
        <v>13</v>
      </c>
      <c r="K2" s="81" t="s">
        <v>14</v>
      </c>
      <c r="L2" s="41" t="s">
        <v>13</v>
      </c>
      <c r="M2" s="82" t="s">
        <v>14</v>
      </c>
      <c r="N2" s="36" t="s">
        <v>13</v>
      </c>
      <c r="O2" s="81" t="s">
        <v>14</v>
      </c>
      <c r="P2" s="41" t="s">
        <v>13</v>
      </c>
      <c r="Q2" s="82" t="s">
        <v>14</v>
      </c>
      <c r="R2" s="36" t="s">
        <v>13</v>
      </c>
      <c r="S2" s="81" t="s">
        <v>14</v>
      </c>
      <c r="T2" s="41" t="s">
        <v>13</v>
      </c>
      <c r="U2" s="82" t="s">
        <v>14</v>
      </c>
      <c r="V2" s="36" t="s">
        <v>13</v>
      </c>
      <c r="W2" s="81" t="s">
        <v>14</v>
      </c>
      <c r="X2" s="41" t="s">
        <v>13</v>
      </c>
      <c r="Y2" s="82" t="s">
        <v>14</v>
      </c>
      <c r="Z2" s="83" t="s">
        <v>13</v>
      </c>
      <c r="AA2" s="17" t="s">
        <v>14</v>
      </c>
    </row>
    <row r="3" spans="1:29" ht="12.75" customHeight="1" x14ac:dyDescent="0.25">
      <c r="A3" s="19" t="s">
        <v>77</v>
      </c>
      <c r="B3" s="16">
        <v>344</v>
      </c>
      <c r="C3" s="13">
        <v>1640</v>
      </c>
      <c r="D3" s="23">
        <v>319</v>
      </c>
      <c r="E3" s="1">
        <v>1576</v>
      </c>
      <c r="F3" s="16">
        <v>211</v>
      </c>
      <c r="G3" s="13">
        <v>1236.5</v>
      </c>
      <c r="H3" s="23">
        <v>119</v>
      </c>
      <c r="I3" s="1">
        <v>752.5</v>
      </c>
      <c r="J3" s="16">
        <v>47</v>
      </c>
      <c r="K3" s="13">
        <v>291.5</v>
      </c>
      <c r="L3" s="23">
        <v>36</v>
      </c>
      <c r="M3" s="1">
        <v>223</v>
      </c>
      <c r="N3" s="16">
        <v>101</v>
      </c>
      <c r="O3" s="13">
        <v>550</v>
      </c>
      <c r="P3" s="23">
        <v>52</v>
      </c>
      <c r="Q3" s="1">
        <v>341</v>
      </c>
      <c r="R3" s="16">
        <v>241</v>
      </c>
      <c r="S3" s="13">
        <v>1162.5</v>
      </c>
      <c r="T3" s="23">
        <v>258</v>
      </c>
      <c r="U3" s="1">
        <v>1363.5</v>
      </c>
      <c r="V3" s="16">
        <v>237</v>
      </c>
      <c r="W3" s="13">
        <v>1168</v>
      </c>
      <c r="X3" s="23">
        <v>493</v>
      </c>
      <c r="Y3" s="1">
        <v>3202.5</v>
      </c>
      <c r="Z3" s="43">
        <f>B3+D3+F3+H3+J3+L3+N3+P3+R3+T3+V3+X3</f>
        <v>2458</v>
      </c>
      <c r="AA3" s="6">
        <f>C3+E3+G3+I3+K3+M3+O3+Q3+S3+U3+W3+Y3</f>
        <v>13507</v>
      </c>
    </row>
    <row r="4" spans="1:29" ht="12.75" customHeight="1" x14ac:dyDescent="0.25">
      <c r="A4" s="3" t="s">
        <v>38</v>
      </c>
      <c r="B4" s="16"/>
      <c r="C4" s="25">
        <v>654</v>
      </c>
      <c r="E4" s="27">
        <v>618</v>
      </c>
      <c r="F4" s="16"/>
      <c r="G4" s="25">
        <v>406</v>
      </c>
      <c r="I4" s="27">
        <v>216</v>
      </c>
      <c r="J4" s="16"/>
      <c r="K4" s="25">
        <v>90</v>
      </c>
      <c r="M4" s="27">
        <v>70</v>
      </c>
      <c r="N4" s="16"/>
      <c r="O4" s="25">
        <v>174</v>
      </c>
      <c r="Q4" s="27">
        <v>104</v>
      </c>
      <c r="R4" s="16"/>
      <c r="S4" s="25">
        <v>464</v>
      </c>
      <c r="U4" s="27">
        <v>478</v>
      </c>
      <c r="V4" s="16"/>
      <c r="W4" s="25">
        <v>440</v>
      </c>
      <c r="Y4" s="27">
        <v>960</v>
      </c>
      <c r="Z4" s="43"/>
      <c r="AA4" s="7">
        <f>C4+E4+G4+I4+K4+M4+O4+Q4+S4+U4+W4+Y4</f>
        <v>4674</v>
      </c>
    </row>
    <row r="5" spans="1:29" ht="12.75" customHeight="1" x14ac:dyDescent="0.3">
      <c r="A5" s="4" t="s">
        <v>15</v>
      </c>
      <c r="B5" s="16"/>
      <c r="C5" s="26">
        <f>SUM(C3:C4)</f>
        <v>2294</v>
      </c>
      <c r="E5" s="10">
        <f>SUM(E3:E4)</f>
        <v>2194</v>
      </c>
      <c r="F5" s="16"/>
      <c r="G5" s="26">
        <f>SUM(G3:G4)</f>
        <v>1642.5</v>
      </c>
      <c r="I5" s="10">
        <f>SUM(I3:I4)</f>
        <v>968.5</v>
      </c>
      <c r="J5" s="16"/>
      <c r="K5" s="26">
        <f>SUM(K3:K4)</f>
        <v>381.5</v>
      </c>
      <c r="M5" s="10">
        <f>SUM(M3:M4)</f>
        <v>293</v>
      </c>
      <c r="N5" s="16"/>
      <c r="O5" s="26">
        <f>SUM(O3:O4)</f>
        <v>724</v>
      </c>
      <c r="Q5" s="10">
        <f>SUM(Q3:Q4)</f>
        <v>445</v>
      </c>
      <c r="R5" s="16"/>
      <c r="S5" s="26">
        <f>SUM(S3:S4)</f>
        <v>1626.5</v>
      </c>
      <c r="U5" s="10">
        <f>SUM(U3:U4)</f>
        <v>1841.5</v>
      </c>
      <c r="V5" s="16"/>
      <c r="W5" s="26">
        <f>SUM(W3:W4)</f>
        <v>1608</v>
      </c>
      <c r="Y5" s="10">
        <f>SUM(Y3:Y4)</f>
        <v>4162.5</v>
      </c>
      <c r="Z5" s="43"/>
      <c r="AA5" s="9">
        <f>SUM(AA3:AA4)</f>
        <v>18181</v>
      </c>
    </row>
    <row r="6" spans="1:29" ht="12.75" customHeight="1" x14ac:dyDescent="0.3">
      <c r="A6" s="3"/>
      <c r="B6" s="16"/>
      <c r="C6" s="26"/>
      <c r="E6" s="10"/>
      <c r="F6" s="16"/>
      <c r="G6" s="26"/>
      <c r="I6" s="10"/>
      <c r="J6" s="16"/>
      <c r="K6" s="26"/>
      <c r="M6" s="10"/>
      <c r="N6" s="16"/>
      <c r="O6" s="26"/>
      <c r="Q6" s="10"/>
      <c r="R6" s="16"/>
      <c r="S6" s="26"/>
      <c r="U6" s="10"/>
      <c r="V6" s="16"/>
      <c r="W6" s="26"/>
      <c r="Y6" s="10"/>
      <c r="Z6" s="43"/>
      <c r="AA6" s="9"/>
    </row>
    <row r="7" spans="1:29" s="3" customFormat="1" ht="12.75" customHeight="1" x14ac:dyDescent="0.25">
      <c r="A7" s="3" t="s">
        <v>67</v>
      </c>
      <c r="B7" s="16"/>
      <c r="C7" s="92">
        <v>95048.56</v>
      </c>
      <c r="D7" s="23"/>
      <c r="E7" s="93">
        <v>91070.95</v>
      </c>
      <c r="F7" s="16"/>
      <c r="G7" s="92">
        <v>64097.03</v>
      </c>
      <c r="H7" s="23"/>
      <c r="I7" s="93">
        <v>35975.54</v>
      </c>
      <c r="J7" s="16"/>
      <c r="K7" s="92">
        <v>10188.94</v>
      </c>
      <c r="L7" s="23"/>
      <c r="M7" s="93">
        <v>13194.14</v>
      </c>
      <c r="N7" s="16"/>
      <c r="O7" s="92">
        <v>26745.86</v>
      </c>
      <c r="P7" s="23"/>
      <c r="Q7" s="93">
        <v>21537</v>
      </c>
      <c r="R7" s="16"/>
      <c r="S7" s="92">
        <v>85535.18</v>
      </c>
      <c r="T7" s="23"/>
      <c r="U7" s="93">
        <v>70540.789999999994</v>
      </c>
      <c r="V7" s="16"/>
      <c r="W7" s="92">
        <v>61004.85</v>
      </c>
      <c r="X7" s="23"/>
      <c r="Y7" s="93">
        <v>165911.13</v>
      </c>
      <c r="Z7" s="72"/>
      <c r="AA7" s="95">
        <f>C7+E7+G7+I7+K7+M7+O7+Q7+S7+U7+W7+Y7</f>
        <v>740849.97</v>
      </c>
      <c r="AC7" s="93"/>
    </row>
    <row r="8" spans="1:29" ht="12.75" customHeight="1" x14ac:dyDescent="0.3">
      <c r="A8" s="4"/>
      <c r="B8" s="16"/>
      <c r="C8" s="26"/>
      <c r="E8" s="10"/>
      <c r="F8" s="16"/>
      <c r="G8" s="26"/>
      <c r="I8" s="10"/>
      <c r="J8" s="16"/>
      <c r="K8" s="26"/>
      <c r="M8" s="10"/>
      <c r="N8" s="16"/>
      <c r="O8" s="26"/>
      <c r="Q8" s="10"/>
      <c r="R8" s="16"/>
      <c r="S8" s="26"/>
      <c r="U8" s="10"/>
      <c r="V8" s="16"/>
      <c r="W8" s="26"/>
      <c r="Y8" s="10"/>
      <c r="Z8" s="72"/>
      <c r="AA8" s="9"/>
      <c r="AC8" s="11"/>
    </row>
    <row r="9" spans="1:29" ht="12.75" customHeight="1" x14ac:dyDescent="0.3">
      <c r="A9" s="4" t="s">
        <v>24</v>
      </c>
      <c r="B9" s="16"/>
      <c r="C9" s="13"/>
      <c r="F9" s="16"/>
      <c r="G9" s="13"/>
      <c r="J9" s="16"/>
      <c r="K9" s="13"/>
      <c r="N9" s="16"/>
      <c r="O9" s="13"/>
      <c r="R9" s="16"/>
      <c r="S9" s="13"/>
      <c r="V9" s="16"/>
      <c r="W9" s="13"/>
      <c r="Z9" s="43"/>
      <c r="AA9" s="6"/>
    </row>
    <row r="10" spans="1:29" ht="12.75" customHeight="1" x14ac:dyDescent="0.25">
      <c r="A10" s="3" t="s">
        <v>26</v>
      </c>
      <c r="B10" s="16">
        <v>180</v>
      </c>
      <c r="C10" s="13">
        <v>5487.21</v>
      </c>
      <c r="D10" s="23">
        <v>114</v>
      </c>
      <c r="E10" s="1">
        <v>3754.91</v>
      </c>
      <c r="F10" s="16">
        <v>82</v>
      </c>
      <c r="G10" s="13">
        <v>2395.42</v>
      </c>
      <c r="H10" s="23">
        <v>38</v>
      </c>
      <c r="I10" s="1">
        <v>1544.23</v>
      </c>
      <c r="J10" s="16">
        <v>16</v>
      </c>
      <c r="K10" s="13">
        <v>610.62</v>
      </c>
      <c r="L10" s="23">
        <v>20</v>
      </c>
      <c r="M10" s="1">
        <v>975.92</v>
      </c>
      <c r="N10" s="16">
        <v>42</v>
      </c>
      <c r="O10" s="13">
        <v>1643.03</v>
      </c>
      <c r="P10" s="23">
        <v>25</v>
      </c>
      <c r="Q10" s="1">
        <v>1017.24</v>
      </c>
      <c r="R10" s="16">
        <v>170</v>
      </c>
      <c r="S10" s="13">
        <v>5427.15</v>
      </c>
      <c r="T10" s="23">
        <v>142</v>
      </c>
      <c r="U10" s="23">
        <v>4820.91</v>
      </c>
      <c r="V10" s="16">
        <v>108</v>
      </c>
      <c r="W10" s="13">
        <v>3705.92</v>
      </c>
      <c r="X10" s="23">
        <v>233</v>
      </c>
      <c r="Y10" s="1">
        <v>6871.04</v>
      </c>
      <c r="Z10" s="43">
        <f t="shared" ref="Z10:AA13" si="0">B10+D10+F10+H10+J10+L10+N10+P10+R10+T10+V10+X10</f>
        <v>1170</v>
      </c>
      <c r="AA10" s="6">
        <f t="shared" si="0"/>
        <v>38253.600000000006</v>
      </c>
    </row>
    <row r="11" spans="1:29" ht="12.75" customHeight="1" x14ac:dyDescent="0.25">
      <c r="A11" s="3" t="s">
        <v>79</v>
      </c>
      <c r="B11" s="16">
        <v>16</v>
      </c>
      <c r="C11" s="13">
        <v>170.8</v>
      </c>
      <c r="D11" s="23">
        <v>16</v>
      </c>
      <c r="E11" s="1">
        <v>117.3</v>
      </c>
      <c r="F11" s="16">
        <v>10</v>
      </c>
      <c r="G11" s="13">
        <v>73.77</v>
      </c>
      <c r="H11" s="23">
        <v>3</v>
      </c>
      <c r="I11" s="1">
        <v>15.29</v>
      </c>
      <c r="J11" s="16">
        <v>1</v>
      </c>
      <c r="K11" s="13">
        <v>10.02</v>
      </c>
      <c r="L11" s="23">
        <v>1</v>
      </c>
      <c r="M11" s="1">
        <v>10.02</v>
      </c>
      <c r="N11" s="16">
        <v>4</v>
      </c>
      <c r="O11" s="13">
        <v>17.97</v>
      </c>
      <c r="P11" s="23">
        <v>1</v>
      </c>
      <c r="Q11" s="1">
        <v>13.89</v>
      </c>
      <c r="R11" s="16">
        <v>13</v>
      </c>
      <c r="S11" s="13">
        <v>114.09</v>
      </c>
      <c r="T11" s="23">
        <v>5</v>
      </c>
      <c r="U11" s="23">
        <v>33.71</v>
      </c>
      <c r="V11" s="16">
        <v>28</v>
      </c>
      <c r="W11" s="13">
        <v>678.78</v>
      </c>
      <c r="X11" s="23">
        <v>73</v>
      </c>
      <c r="Y11" s="1">
        <v>1880.29</v>
      </c>
      <c r="Z11" s="43">
        <f t="shared" ref="Z11" si="1">B11+D11+F11+H11+J11+L11+N11+P11+R11+T11+V11+X11</f>
        <v>171</v>
      </c>
      <c r="AA11" s="6">
        <f t="shared" ref="AA11" si="2">C11+E11+G11+I11+K11+M11+O11+Q11+S11+U11+W11+Y11</f>
        <v>3135.93</v>
      </c>
    </row>
    <row r="12" spans="1:29" ht="12.75" customHeight="1" x14ac:dyDescent="0.25">
      <c r="A12" s="360" t="s">
        <v>76</v>
      </c>
      <c r="B12" s="16">
        <v>17</v>
      </c>
      <c r="C12" s="13">
        <v>149.77000000000001</v>
      </c>
      <c r="D12" s="23">
        <v>45</v>
      </c>
      <c r="E12" s="1">
        <v>265.32</v>
      </c>
      <c r="F12" s="16">
        <v>8</v>
      </c>
      <c r="G12" s="13">
        <v>143.44999999999999</v>
      </c>
      <c r="H12" s="23">
        <v>8</v>
      </c>
      <c r="I12" s="1">
        <v>110.55</v>
      </c>
      <c r="J12" s="16"/>
      <c r="K12" s="13"/>
      <c r="L12" s="23">
        <v>1</v>
      </c>
      <c r="M12" s="1">
        <v>4.78</v>
      </c>
      <c r="N12" s="16">
        <v>3</v>
      </c>
      <c r="O12" s="13">
        <v>19.489999999999998</v>
      </c>
      <c r="P12" s="23">
        <v>1</v>
      </c>
      <c r="Q12" s="1">
        <v>15.2</v>
      </c>
      <c r="R12" s="16">
        <v>3</v>
      </c>
      <c r="S12" s="13">
        <v>32.409999999999997</v>
      </c>
      <c r="T12" s="23">
        <v>3</v>
      </c>
      <c r="U12" s="1">
        <v>82.12</v>
      </c>
      <c r="V12" s="16">
        <v>2</v>
      </c>
      <c r="W12" s="13">
        <v>46.16</v>
      </c>
      <c r="X12" s="23">
        <v>15</v>
      </c>
      <c r="Y12" s="1">
        <v>471.13</v>
      </c>
      <c r="Z12" s="43">
        <f t="shared" si="0"/>
        <v>106</v>
      </c>
      <c r="AA12" s="6">
        <f t="shared" si="0"/>
        <v>1340.3799999999999</v>
      </c>
    </row>
    <row r="13" spans="1:29" ht="12.75" customHeight="1" x14ac:dyDescent="0.25">
      <c r="A13" s="3" t="s">
        <v>72</v>
      </c>
      <c r="B13" s="25"/>
      <c r="C13" s="14"/>
      <c r="D13" s="27"/>
      <c r="E13" s="2"/>
      <c r="F13" s="25"/>
      <c r="G13" s="14"/>
      <c r="H13" s="27"/>
      <c r="I13" s="2"/>
      <c r="J13" s="25"/>
      <c r="K13" s="14"/>
      <c r="L13" s="27"/>
      <c r="M13" s="2"/>
      <c r="N13" s="25"/>
      <c r="O13" s="14"/>
      <c r="P13" s="27"/>
      <c r="Q13" s="2"/>
      <c r="R13" s="25"/>
      <c r="S13" s="14"/>
      <c r="T13" s="27"/>
      <c r="U13" s="2"/>
      <c r="V13" s="25">
        <v>1</v>
      </c>
      <c r="W13" s="14">
        <v>0</v>
      </c>
      <c r="X13" s="27"/>
      <c r="Y13" s="2"/>
      <c r="Z13" s="43">
        <f t="shared" si="0"/>
        <v>1</v>
      </c>
      <c r="AA13" s="6">
        <f t="shared" si="0"/>
        <v>0</v>
      </c>
    </row>
    <row r="14" spans="1:29" ht="12.75" customHeight="1" x14ac:dyDescent="0.3">
      <c r="A14" s="20" t="s">
        <v>20</v>
      </c>
      <c r="B14" s="16">
        <f t="shared" ref="B14:AA14" si="3">SUM(B10:B13)</f>
        <v>213</v>
      </c>
      <c r="C14" s="26">
        <f t="shared" si="3"/>
        <v>5807.7800000000007</v>
      </c>
      <c r="D14" s="23">
        <f t="shared" si="3"/>
        <v>175</v>
      </c>
      <c r="E14" s="529">
        <f t="shared" si="3"/>
        <v>4137.53</v>
      </c>
      <c r="F14" s="16">
        <f t="shared" si="3"/>
        <v>100</v>
      </c>
      <c r="G14" s="26">
        <f t="shared" si="3"/>
        <v>2612.64</v>
      </c>
      <c r="H14" s="23">
        <f t="shared" si="3"/>
        <v>49</v>
      </c>
      <c r="I14" s="10">
        <f t="shared" si="3"/>
        <v>1670.07</v>
      </c>
      <c r="J14" s="16">
        <f t="shared" si="3"/>
        <v>17</v>
      </c>
      <c r="K14" s="26">
        <f t="shared" si="3"/>
        <v>620.64</v>
      </c>
      <c r="L14" s="23">
        <f t="shared" si="3"/>
        <v>22</v>
      </c>
      <c r="M14" s="10">
        <f t="shared" si="3"/>
        <v>990.71999999999991</v>
      </c>
      <c r="N14" s="16">
        <f t="shared" si="3"/>
        <v>49</v>
      </c>
      <c r="O14" s="26">
        <f t="shared" si="3"/>
        <v>1680.49</v>
      </c>
      <c r="P14" s="23">
        <f t="shared" si="3"/>
        <v>27</v>
      </c>
      <c r="Q14" s="10">
        <f t="shared" si="3"/>
        <v>1046.3300000000002</v>
      </c>
      <c r="R14" s="16">
        <f t="shared" si="3"/>
        <v>186</v>
      </c>
      <c r="S14" s="26">
        <f t="shared" si="3"/>
        <v>5573.65</v>
      </c>
      <c r="T14" s="23">
        <f t="shared" si="3"/>
        <v>150</v>
      </c>
      <c r="U14" s="10">
        <f t="shared" si="3"/>
        <v>4936.74</v>
      </c>
      <c r="V14" s="16">
        <f t="shared" si="3"/>
        <v>139</v>
      </c>
      <c r="W14" s="26">
        <f t="shared" si="3"/>
        <v>4430.8599999999997</v>
      </c>
      <c r="X14" s="23">
        <f t="shared" si="3"/>
        <v>321</v>
      </c>
      <c r="Y14" s="10">
        <f t="shared" si="3"/>
        <v>9222.4599999999991</v>
      </c>
      <c r="Z14" s="73">
        <f t="shared" si="3"/>
        <v>1448</v>
      </c>
      <c r="AA14" s="22">
        <f t="shared" si="3"/>
        <v>42729.91</v>
      </c>
    </row>
    <row r="15" spans="1:29" ht="12.75" customHeight="1" x14ac:dyDescent="0.25">
      <c r="B15" s="16"/>
      <c r="C15" s="13"/>
      <c r="F15" s="16"/>
      <c r="G15" s="13"/>
      <c r="J15" s="16"/>
      <c r="K15" s="13"/>
      <c r="N15" s="16"/>
      <c r="O15" s="13"/>
      <c r="R15" s="16"/>
      <c r="S15" s="13"/>
      <c r="V15" s="16"/>
      <c r="W15" s="13"/>
      <c r="Z15" s="43"/>
      <c r="AA15" s="6"/>
    </row>
    <row r="16" spans="1:29" ht="12.75" customHeight="1" x14ac:dyDescent="0.3">
      <c r="A16" s="4" t="s">
        <v>25</v>
      </c>
      <c r="B16" s="16"/>
      <c r="C16" s="13"/>
      <c r="F16" s="16"/>
      <c r="G16" s="13"/>
      <c r="J16" s="16"/>
      <c r="K16" s="13"/>
      <c r="N16" s="16"/>
      <c r="O16" s="13"/>
      <c r="R16" s="16"/>
      <c r="S16" s="13"/>
      <c r="V16" s="16"/>
      <c r="W16" s="13"/>
      <c r="Z16" s="43"/>
      <c r="AA16" s="6"/>
    </row>
    <row r="17" spans="1:27" ht="12.75" customHeight="1" x14ac:dyDescent="0.25">
      <c r="A17" s="3" t="s">
        <v>49</v>
      </c>
      <c r="B17" s="16"/>
      <c r="C17" s="13"/>
      <c r="F17" s="16">
        <v>21</v>
      </c>
      <c r="G17" s="13">
        <v>273</v>
      </c>
      <c r="J17" s="16"/>
      <c r="K17" s="13"/>
      <c r="N17" s="16"/>
      <c r="O17" s="13"/>
      <c r="R17" s="16"/>
      <c r="S17" s="13"/>
      <c r="V17" s="16"/>
      <c r="W17" s="13"/>
      <c r="X17" s="23">
        <v>20</v>
      </c>
      <c r="Y17" s="1">
        <v>560</v>
      </c>
      <c r="Z17" s="43">
        <f t="shared" ref="Z17:AA21" si="4">B17+D17+F17+H17+J17+L17+N17+P17+R17+T17+V17+X17</f>
        <v>41</v>
      </c>
      <c r="AA17" s="6">
        <f t="shared" si="4"/>
        <v>833</v>
      </c>
    </row>
    <row r="18" spans="1:27" ht="12.75" customHeight="1" x14ac:dyDescent="0.25">
      <c r="A18" s="3" t="s">
        <v>22</v>
      </c>
      <c r="B18" s="16"/>
      <c r="C18" s="13"/>
      <c r="F18" s="16"/>
      <c r="G18" s="13"/>
      <c r="J18" s="16"/>
      <c r="K18" s="13"/>
      <c r="M18" s="532"/>
      <c r="N18" s="16"/>
      <c r="O18" s="13"/>
      <c r="R18" s="16"/>
      <c r="S18" s="13"/>
      <c r="V18" s="16"/>
      <c r="W18" s="13"/>
      <c r="Z18" s="43">
        <f t="shared" si="4"/>
        <v>0</v>
      </c>
      <c r="AA18" s="6">
        <f t="shared" si="4"/>
        <v>0</v>
      </c>
    </row>
    <row r="19" spans="1:27" ht="12.75" customHeight="1" x14ac:dyDescent="0.25">
      <c r="A19" s="3" t="s">
        <v>53</v>
      </c>
      <c r="B19" s="16">
        <v>1</v>
      </c>
      <c r="C19" s="16">
        <v>234.41</v>
      </c>
      <c r="D19" s="23">
        <v>-1</v>
      </c>
      <c r="E19" s="530">
        <v>1823.69</v>
      </c>
      <c r="F19" s="16">
        <v>1</v>
      </c>
      <c r="G19" s="16">
        <v>2368.46</v>
      </c>
      <c r="H19" s="23">
        <v>3</v>
      </c>
      <c r="I19" s="530">
        <v>1685.95</v>
      </c>
      <c r="J19" s="16">
        <v>1</v>
      </c>
      <c r="K19" s="13">
        <v>325.10000000000002</v>
      </c>
      <c r="L19" s="23">
        <v>2</v>
      </c>
      <c r="M19" s="1">
        <v>2307.86</v>
      </c>
      <c r="N19" s="16">
        <v>1</v>
      </c>
      <c r="O19" s="13">
        <v>316.83</v>
      </c>
      <c r="P19" s="23">
        <v>1</v>
      </c>
      <c r="Q19" s="532">
        <v>1926.83</v>
      </c>
      <c r="R19" s="16">
        <v>4</v>
      </c>
      <c r="S19" s="13">
        <v>1371.94</v>
      </c>
      <c r="T19" s="23">
        <v>2</v>
      </c>
      <c r="U19" s="1">
        <v>2228.92</v>
      </c>
      <c r="V19" s="16">
        <v>3</v>
      </c>
      <c r="W19" s="13">
        <v>1881.55</v>
      </c>
      <c r="X19" s="23">
        <v>1</v>
      </c>
      <c r="Y19" s="1">
        <v>207.26</v>
      </c>
      <c r="Z19" s="43">
        <f t="shared" si="4"/>
        <v>19</v>
      </c>
      <c r="AA19" s="6">
        <f t="shared" si="4"/>
        <v>16678.8</v>
      </c>
    </row>
    <row r="20" spans="1:27" ht="12.75" customHeight="1" x14ac:dyDescent="0.25">
      <c r="A20" s="3" t="s">
        <v>23</v>
      </c>
      <c r="B20" s="16">
        <v>5</v>
      </c>
      <c r="C20" s="16">
        <v>1852.83</v>
      </c>
      <c r="D20" s="23">
        <v>3</v>
      </c>
      <c r="E20" s="530">
        <v>741.91</v>
      </c>
      <c r="F20" s="16">
        <v>1</v>
      </c>
      <c r="G20" s="16">
        <v>1416.95</v>
      </c>
      <c r="H20" s="23">
        <v>24</v>
      </c>
      <c r="I20" s="530">
        <v>5299.95</v>
      </c>
      <c r="J20" s="16">
        <v>10</v>
      </c>
      <c r="K20" s="13">
        <v>4902.93</v>
      </c>
      <c r="L20" s="23">
        <v>3</v>
      </c>
      <c r="M20" s="532">
        <v>905.02</v>
      </c>
      <c r="N20" s="16">
        <v>6</v>
      </c>
      <c r="O20" s="13">
        <v>2216.17</v>
      </c>
      <c r="P20" s="23">
        <v>2</v>
      </c>
      <c r="Q20" s="532">
        <v>1185.5</v>
      </c>
      <c r="R20" s="16">
        <v>1</v>
      </c>
      <c r="S20" s="13">
        <v>1310.28</v>
      </c>
      <c r="T20" s="23">
        <v>8</v>
      </c>
      <c r="U20" s="1">
        <v>4695.1099999999997</v>
      </c>
      <c r="V20" s="16">
        <v>1</v>
      </c>
      <c r="W20" s="13">
        <v>970.81</v>
      </c>
      <c r="X20" s="23">
        <v>10</v>
      </c>
      <c r="Y20" s="1">
        <v>3679.46</v>
      </c>
      <c r="Z20" s="43">
        <f t="shared" si="4"/>
        <v>74</v>
      </c>
      <c r="AA20" s="6">
        <f t="shared" si="4"/>
        <v>29176.920000000002</v>
      </c>
    </row>
    <row r="21" spans="1:27" ht="12.75" customHeight="1" x14ac:dyDescent="0.25">
      <c r="A21" s="3" t="s">
        <v>55</v>
      </c>
      <c r="B21" s="25"/>
      <c r="C21" s="14"/>
      <c r="D21" s="27"/>
      <c r="E21" s="2"/>
      <c r="F21" s="25"/>
      <c r="G21" s="14"/>
      <c r="H21" s="27">
        <v>2</v>
      </c>
      <c r="I21" s="2">
        <v>619.15</v>
      </c>
      <c r="J21" s="16"/>
      <c r="K21" s="13"/>
      <c r="N21" s="16"/>
      <c r="O21" s="13"/>
      <c r="P21" s="23">
        <v>5</v>
      </c>
      <c r="Q21" s="1">
        <v>1959.47</v>
      </c>
      <c r="R21" s="16">
        <v>2</v>
      </c>
      <c r="S21" s="13">
        <v>458.17</v>
      </c>
      <c r="V21" s="16"/>
      <c r="W21" s="13"/>
      <c r="Z21" s="43">
        <f t="shared" si="4"/>
        <v>9</v>
      </c>
      <c r="AA21" s="6">
        <f t="shared" si="4"/>
        <v>3036.79</v>
      </c>
    </row>
    <row r="22" spans="1:27" ht="12.75" customHeight="1" x14ac:dyDescent="0.3">
      <c r="A22" s="4" t="s">
        <v>21</v>
      </c>
      <c r="B22" s="16">
        <f t="shared" ref="B22:AA22" si="5">SUM(B17:B21)</f>
        <v>6</v>
      </c>
      <c r="C22" s="26">
        <f t="shared" si="5"/>
        <v>2087.2399999999998</v>
      </c>
      <c r="D22" s="23">
        <f t="shared" si="5"/>
        <v>2</v>
      </c>
      <c r="E22" s="10">
        <f t="shared" si="5"/>
        <v>2565.6</v>
      </c>
      <c r="F22" s="16">
        <f t="shared" si="5"/>
        <v>23</v>
      </c>
      <c r="G22" s="26">
        <f t="shared" si="5"/>
        <v>4058.41</v>
      </c>
      <c r="H22" s="23">
        <f t="shared" si="5"/>
        <v>29</v>
      </c>
      <c r="I22" s="10">
        <f t="shared" si="5"/>
        <v>7605.0499999999993</v>
      </c>
      <c r="J22" s="35">
        <f t="shared" si="5"/>
        <v>11</v>
      </c>
      <c r="K22" s="32">
        <f t="shared" si="5"/>
        <v>5228.0300000000007</v>
      </c>
      <c r="L22" s="34">
        <f t="shared" si="5"/>
        <v>5</v>
      </c>
      <c r="M22" s="33">
        <f t="shared" si="5"/>
        <v>3212.88</v>
      </c>
      <c r="N22" s="35">
        <f t="shared" si="5"/>
        <v>7</v>
      </c>
      <c r="O22" s="32">
        <f t="shared" si="5"/>
        <v>2533</v>
      </c>
      <c r="P22" s="34">
        <f t="shared" si="5"/>
        <v>8</v>
      </c>
      <c r="Q22" s="33">
        <f t="shared" si="5"/>
        <v>5071.8</v>
      </c>
      <c r="R22" s="35">
        <f t="shared" si="5"/>
        <v>7</v>
      </c>
      <c r="S22" s="32">
        <f t="shared" si="5"/>
        <v>3140.3900000000003</v>
      </c>
      <c r="T22" s="34">
        <f t="shared" si="5"/>
        <v>10</v>
      </c>
      <c r="U22" s="33">
        <f t="shared" si="5"/>
        <v>6924.03</v>
      </c>
      <c r="V22" s="35">
        <f t="shared" si="5"/>
        <v>4</v>
      </c>
      <c r="W22" s="32">
        <f t="shared" si="5"/>
        <v>2852.3599999999997</v>
      </c>
      <c r="X22" s="34">
        <f t="shared" si="5"/>
        <v>31</v>
      </c>
      <c r="Y22" s="33">
        <f t="shared" si="5"/>
        <v>4446.72</v>
      </c>
      <c r="Z22" s="73">
        <f t="shared" si="5"/>
        <v>143</v>
      </c>
      <c r="AA22" s="22">
        <f t="shared" si="5"/>
        <v>49725.51</v>
      </c>
    </row>
    <row r="23" spans="1:27" ht="12.75" customHeight="1" x14ac:dyDescent="0.3">
      <c r="A23" s="4"/>
      <c r="B23" s="16"/>
      <c r="C23" s="30"/>
      <c r="E23" s="5"/>
      <c r="F23" s="16"/>
      <c r="G23" s="30"/>
      <c r="I23" s="5"/>
      <c r="J23" s="16"/>
      <c r="K23" s="30"/>
      <c r="M23" s="5"/>
      <c r="N23" s="16"/>
      <c r="O23" s="30"/>
      <c r="Q23" s="5"/>
      <c r="R23" s="16"/>
      <c r="S23" s="30"/>
      <c r="U23" s="5"/>
      <c r="V23" s="16"/>
      <c r="W23" s="30"/>
      <c r="Y23" s="5"/>
      <c r="Z23" s="43"/>
      <c r="AA23" s="8"/>
    </row>
    <row r="24" spans="1:27" ht="12.75" customHeight="1" x14ac:dyDescent="0.3">
      <c r="A24" s="4" t="s">
        <v>27</v>
      </c>
      <c r="B24" s="16"/>
      <c r="C24" s="13"/>
      <c r="F24" s="16"/>
      <c r="G24" s="13"/>
      <c r="J24" s="16"/>
      <c r="K24" s="13"/>
      <c r="N24" s="16"/>
      <c r="O24" s="13"/>
      <c r="R24" s="16"/>
      <c r="S24" s="13"/>
      <c r="V24" s="16"/>
      <c r="W24" s="13"/>
      <c r="Z24" s="43"/>
      <c r="AA24" s="6"/>
    </row>
    <row r="25" spans="1:27" ht="12.75" customHeight="1" x14ac:dyDescent="0.25">
      <c r="A25" s="3" t="s">
        <v>50</v>
      </c>
      <c r="B25" s="16">
        <v>41</v>
      </c>
      <c r="C25" s="13">
        <v>1541.88</v>
      </c>
      <c r="D25" s="23">
        <v>37</v>
      </c>
      <c r="E25" s="1">
        <v>2270.06</v>
      </c>
      <c r="F25" s="16">
        <v>31</v>
      </c>
      <c r="G25" s="13">
        <v>1474.97</v>
      </c>
      <c r="H25" s="23">
        <v>30</v>
      </c>
      <c r="I25" s="1">
        <v>1339.5</v>
      </c>
      <c r="J25" s="16">
        <v>9</v>
      </c>
      <c r="K25" s="13">
        <v>285.82</v>
      </c>
      <c r="L25" s="23">
        <v>11</v>
      </c>
      <c r="M25" s="1">
        <v>404.04</v>
      </c>
      <c r="N25" s="16">
        <v>24</v>
      </c>
      <c r="O25" s="15">
        <v>2319.5</v>
      </c>
      <c r="P25" s="23">
        <v>24</v>
      </c>
      <c r="Q25" s="28">
        <v>1902.9</v>
      </c>
      <c r="R25" s="16">
        <v>77</v>
      </c>
      <c r="S25" s="15">
        <v>5133.38</v>
      </c>
      <c r="T25" s="23">
        <v>59</v>
      </c>
      <c r="U25" s="28">
        <v>3723.83</v>
      </c>
      <c r="V25" s="16">
        <v>58</v>
      </c>
      <c r="W25" s="15">
        <v>5447.16</v>
      </c>
      <c r="X25" s="23">
        <v>49</v>
      </c>
      <c r="Y25" s="28">
        <v>4860.1000000000004</v>
      </c>
      <c r="Z25" s="43">
        <f>B25+D25+F25+H25+J25+L25+N25+P25+R25+T25+V25+X25</f>
        <v>450</v>
      </c>
      <c r="AA25" s="12">
        <f>C25+E25+G25+I25+K25+M25+O25+Q25+S25+U25+W25+Y25</f>
        <v>30703.14</v>
      </c>
    </row>
    <row r="26" spans="1:27" ht="12.75" customHeight="1" x14ac:dyDescent="0.25">
      <c r="A26" s="3" t="s">
        <v>51</v>
      </c>
      <c r="B26" s="16">
        <v>15</v>
      </c>
      <c r="C26" s="13">
        <v>480.33</v>
      </c>
      <c r="D26" s="23">
        <v>27</v>
      </c>
      <c r="E26" s="1">
        <v>697.72</v>
      </c>
      <c r="F26" s="16">
        <v>23</v>
      </c>
      <c r="G26" s="13">
        <v>570.33000000000004</v>
      </c>
      <c r="H26" s="23">
        <v>14</v>
      </c>
      <c r="I26" s="1">
        <v>352.24</v>
      </c>
      <c r="J26" s="16">
        <v>4</v>
      </c>
      <c r="K26" s="13">
        <v>108.5</v>
      </c>
      <c r="L26" s="23">
        <v>3</v>
      </c>
      <c r="M26" s="1">
        <v>55.58</v>
      </c>
      <c r="N26" s="16">
        <v>8</v>
      </c>
      <c r="O26" s="15">
        <v>262.51</v>
      </c>
      <c r="P26" s="23">
        <v>7</v>
      </c>
      <c r="Q26" s="28">
        <v>196.68</v>
      </c>
      <c r="R26" s="16">
        <v>22</v>
      </c>
      <c r="S26" s="15">
        <v>501.05</v>
      </c>
      <c r="T26" s="23">
        <v>16</v>
      </c>
      <c r="U26" s="28">
        <v>577.46</v>
      </c>
      <c r="V26" s="16">
        <v>15</v>
      </c>
      <c r="W26" s="15">
        <v>634.05999999999995</v>
      </c>
      <c r="X26" s="23">
        <v>4</v>
      </c>
      <c r="Y26" s="28">
        <v>46</v>
      </c>
      <c r="Z26" s="43">
        <f>B26+D26+F26+H26+J26+L26+N26+P26+R26+T26+V26+X26</f>
        <v>158</v>
      </c>
      <c r="AA26" s="12">
        <f>C26+E26+G26+I26+K26+M26+O26+Q26+S26+U26+W26+Y26</f>
        <v>4482.46</v>
      </c>
    </row>
    <row r="27" spans="1:27" s="45" customFormat="1" ht="12.75" customHeight="1" x14ac:dyDescent="0.3">
      <c r="A27" s="39" t="s">
        <v>68</v>
      </c>
      <c r="B27" s="42">
        <f t="shared" ref="B27:Y27" si="6">B25+B26</f>
        <v>56</v>
      </c>
      <c r="C27" s="59">
        <f t="shared" si="6"/>
        <v>2022.21</v>
      </c>
      <c r="D27" s="60">
        <f t="shared" si="6"/>
        <v>64</v>
      </c>
      <c r="E27" s="61">
        <f t="shared" si="6"/>
        <v>2967.7799999999997</v>
      </c>
      <c r="F27" s="42">
        <f t="shared" si="6"/>
        <v>54</v>
      </c>
      <c r="G27" s="59">
        <f t="shared" si="6"/>
        <v>2045.3000000000002</v>
      </c>
      <c r="H27" s="60">
        <f t="shared" si="6"/>
        <v>44</v>
      </c>
      <c r="I27" s="61">
        <f t="shared" si="6"/>
        <v>1691.74</v>
      </c>
      <c r="J27" s="42">
        <f t="shared" si="6"/>
        <v>13</v>
      </c>
      <c r="K27" s="59">
        <f t="shared" si="6"/>
        <v>394.32</v>
      </c>
      <c r="L27" s="60">
        <f t="shared" si="6"/>
        <v>14</v>
      </c>
      <c r="M27" s="61">
        <f t="shared" si="6"/>
        <v>459.62</v>
      </c>
      <c r="N27" s="42">
        <f t="shared" si="6"/>
        <v>32</v>
      </c>
      <c r="O27" s="59">
        <f t="shared" si="6"/>
        <v>2582.0100000000002</v>
      </c>
      <c r="P27" s="60">
        <f t="shared" si="6"/>
        <v>31</v>
      </c>
      <c r="Q27" s="61">
        <f t="shared" si="6"/>
        <v>2099.58</v>
      </c>
      <c r="R27" s="42">
        <f t="shared" si="6"/>
        <v>99</v>
      </c>
      <c r="S27" s="59">
        <f t="shared" si="6"/>
        <v>5634.43</v>
      </c>
      <c r="T27" s="60">
        <f t="shared" si="6"/>
        <v>75</v>
      </c>
      <c r="U27" s="61">
        <f t="shared" si="6"/>
        <v>4301.29</v>
      </c>
      <c r="V27" s="42">
        <f t="shared" si="6"/>
        <v>73</v>
      </c>
      <c r="W27" s="59">
        <f t="shared" si="6"/>
        <v>6081.2199999999993</v>
      </c>
      <c r="X27" s="60">
        <f t="shared" si="6"/>
        <v>53</v>
      </c>
      <c r="Y27" s="61">
        <f t="shared" si="6"/>
        <v>4906.1000000000004</v>
      </c>
      <c r="Z27" s="66">
        <f t="shared" ref="Z27:AA27" si="7">SUM(Z25:Z26)</f>
        <v>608</v>
      </c>
      <c r="AA27" s="94">
        <f t="shared" si="7"/>
        <v>35185.599999999999</v>
      </c>
    </row>
    <row r="28" spans="1:27" s="45" customFormat="1" ht="12.75" customHeight="1" x14ac:dyDescent="0.3">
      <c r="A28" s="39"/>
      <c r="B28" s="37"/>
      <c r="C28" s="63"/>
      <c r="D28" s="47"/>
      <c r="E28" s="62"/>
      <c r="F28" s="37"/>
      <c r="G28" s="63"/>
      <c r="H28" s="47"/>
      <c r="I28" s="62"/>
      <c r="J28" s="37"/>
      <c r="K28" s="63"/>
      <c r="L28" s="47"/>
      <c r="M28" s="62"/>
      <c r="N28" s="37"/>
      <c r="O28" s="63"/>
      <c r="P28" s="47"/>
      <c r="Q28" s="62"/>
      <c r="R28" s="37"/>
      <c r="S28" s="63"/>
      <c r="T28" s="47"/>
      <c r="U28" s="62"/>
      <c r="V28" s="37"/>
      <c r="W28" s="63"/>
      <c r="X28" s="47"/>
      <c r="Y28" s="62"/>
      <c r="Z28" s="40"/>
      <c r="AA28" s="64"/>
    </row>
    <row r="29" spans="1:27" ht="12.75" customHeight="1" x14ac:dyDescent="0.3">
      <c r="A29" s="21" t="s">
        <v>19</v>
      </c>
      <c r="B29" s="16"/>
      <c r="C29" s="26">
        <f>SUM(C14+C22+C27)</f>
        <v>9917.23</v>
      </c>
      <c r="E29" s="10">
        <f>SUM(E14+E22+E27)</f>
        <v>9670.91</v>
      </c>
      <c r="F29" s="16"/>
      <c r="G29" s="26">
        <f>SUM(G14+G22+G27)</f>
        <v>8716.3499999999985</v>
      </c>
      <c r="I29" s="10">
        <f>SUM(I14+I22+I27)</f>
        <v>10966.859999999999</v>
      </c>
      <c r="J29" s="16"/>
      <c r="K29" s="26">
        <f>SUM(K14+K22+K27)</f>
        <v>6242.9900000000007</v>
      </c>
      <c r="M29" s="10">
        <f>SUM(M14+M22+M27)</f>
        <v>4663.22</v>
      </c>
      <c r="N29" s="16"/>
      <c r="O29" s="26">
        <f>SUM(O14+O22+O27)</f>
        <v>6795.5</v>
      </c>
      <c r="Q29" s="10">
        <f>SUM(Q14+Q22+Q27)</f>
        <v>8217.7099999999991</v>
      </c>
      <c r="R29" s="16"/>
      <c r="S29" s="26">
        <f>SUM(S14+S22+S27)</f>
        <v>14348.470000000001</v>
      </c>
      <c r="U29" s="10">
        <f>SUM(U14+U22+U27)</f>
        <v>16162.060000000001</v>
      </c>
      <c r="V29" s="16"/>
      <c r="W29" s="26">
        <f>SUM(W14+W22+W27)</f>
        <v>13364.439999999999</v>
      </c>
      <c r="Y29" s="10">
        <f>SUM(Y14+Y22+Y27)</f>
        <v>18575.28</v>
      </c>
      <c r="Z29" s="43"/>
      <c r="AA29" s="8">
        <f>SUM(AA14+AA22+AA27)</f>
        <v>127641.02000000002</v>
      </c>
    </row>
    <row r="30" spans="1:27" ht="12.75" customHeight="1" x14ac:dyDescent="0.25">
      <c r="B30" s="16"/>
      <c r="C30" s="13"/>
      <c r="F30" s="16"/>
      <c r="G30" s="13"/>
      <c r="J30" s="16"/>
      <c r="K30" s="13"/>
      <c r="N30" s="16"/>
      <c r="O30" s="13"/>
      <c r="R30" s="16"/>
      <c r="S30" s="13"/>
      <c r="V30" s="16"/>
      <c r="W30" s="13"/>
      <c r="Z30" s="43"/>
      <c r="AA30" s="6"/>
    </row>
    <row r="31" spans="1:27" ht="12.75" customHeight="1" x14ac:dyDescent="0.3">
      <c r="A31" s="4" t="s">
        <v>28</v>
      </c>
      <c r="B31" s="16"/>
      <c r="C31" s="26"/>
      <c r="E31" s="10"/>
      <c r="F31" s="16"/>
      <c r="G31" s="46"/>
      <c r="I31" s="10"/>
      <c r="J31" s="16"/>
      <c r="K31" s="26"/>
      <c r="M31" s="10"/>
      <c r="N31" s="16"/>
      <c r="O31" s="26"/>
      <c r="Q31" s="10"/>
      <c r="R31" s="16"/>
      <c r="S31" s="26"/>
      <c r="U31" s="10"/>
      <c r="V31" s="16"/>
      <c r="W31" s="26"/>
      <c r="Y31" s="24"/>
      <c r="Z31" s="43"/>
      <c r="AA31" s="9"/>
    </row>
    <row r="32" spans="1:27" s="57" customFormat="1" x14ac:dyDescent="0.25">
      <c r="A32" s="52" t="s">
        <v>46</v>
      </c>
      <c r="B32" s="53"/>
      <c r="C32" s="53"/>
      <c r="D32" s="48">
        <v>1</v>
      </c>
      <c r="E32" s="48">
        <v>334</v>
      </c>
      <c r="F32" s="53"/>
      <c r="G32" s="53"/>
      <c r="H32" s="48"/>
      <c r="I32" s="48"/>
      <c r="J32" s="53"/>
      <c r="K32" s="53"/>
      <c r="L32" s="48">
        <v>4</v>
      </c>
      <c r="M32" s="48">
        <v>1217.6600000000001</v>
      </c>
      <c r="N32" s="53"/>
      <c r="O32" s="53"/>
      <c r="P32" s="48"/>
      <c r="Q32" s="48"/>
      <c r="R32" s="53">
        <v>2</v>
      </c>
      <c r="S32" s="53">
        <v>1387.53</v>
      </c>
      <c r="T32" s="48"/>
      <c r="U32" s="48"/>
      <c r="V32" s="53"/>
      <c r="W32" s="53"/>
      <c r="X32" s="48"/>
      <c r="Y32" s="48"/>
      <c r="Z32" s="38">
        <f t="shared" ref="Z32:AA34" si="8">SUM(B32+D32+F32+H32+J32+L32+N32+P32+R32+T32+V32+X32)</f>
        <v>7</v>
      </c>
      <c r="AA32" s="56">
        <f t="shared" si="8"/>
        <v>2939.19</v>
      </c>
    </row>
    <row r="33" spans="1:31" s="57" customFormat="1" x14ac:dyDescent="0.25">
      <c r="A33" s="52" t="s">
        <v>62</v>
      </c>
      <c r="B33" s="53"/>
      <c r="C33" s="53"/>
      <c r="D33" s="48"/>
      <c r="E33" s="48"/>
      <c r="F33" s="53">
        <v>1</v>
      </c>
      <c r="G33" s="53">
        <v>280.05</v>
      </c>
      <c r="H33" s="48"/>
      <c r="I33" s="48"/>
      <c r="J33" s="53">
        <v>1</v>
      </c>
      <c r="K33" s="53">
        <v>596.55999999999995</v>
      </c>
      <c r="L33" s="48"/>
      <c r="M33" s="48"/>
      <c r="N33" s="53"/>
      <c r="O33" s="53"/>
      <c r="P33" s="48"/>
      <c r="Q33" s="48"/>
      <c r="R33" s="53"/>
      <c r="S33" s="53"/>
      <c r="T33" s="48"/>
      <c r="U33" s="48"/>
      <c r="V33" s="53"/>
      <c r="W33" s="53"/>
      <c r="X33" s="48">
        <v>1</v>
      </c>
      <c r="Y33" s="48">
        <v>289.69</v>
      </c>
      <c r="Z33" s="38">
        <f t="shared" si="8"/>
        <v>3</v>
      </c>
      <c r="AA33" s="56">
        <f t="shared" si="8"/>
        <v>1166.3</v>
      </c>
    </row>
    <row r="34" spans="1:31" s="57" customFormat="1" x14ac:dyDescent="0.25">
      <c r="A34" s="52" t="s">
        <v>47</v>
      </c>
      <c r="B34" s="54"/>
      <c r="C34" s="54"/>
      <c r="D34" s="55"/>
      <c r="E34" s="55"/>
      <c r="F34" s="54"/>
      <c r="G34" s="54"/>
      <c r="H34" s="55"/>
      <c r="I34" s="55"/>
      <c r="J34" s="54"/>
      <c r="K34" s="54"/>
      <c r="L34" s="55"/>
      <c r="M34" s="55"/>
      <c r="N34" s="54"/>
      <c r="O34" s="54"/>
      <c r="P34" s="55"/>
      <c r="Q34" s="55"/>
      <c r="R34" s="54"/>
      <c r="S34" s="54"/>
      <c r="T34" s="55"/>
      <c r="U34" s="55"/>
      <c r="V34" s="54"/>
      <c r="W34" s="54"/>
      <c r="X34" s="55"/>
      <c r="Y34" s="55"/>
      <c r="Z34" s="65">
        <f t="shared" si="8"/>
        <v>0</v>
      </c>
      <c r="AA34" s="58">
        <f t="shared" si="8"/>
        <v>0</v>
      </c>
    </row>
    <row r="35" spans="1:31" s="4" customFormat="1" ht="12.75" customHeight="1" x14ac:dyDescent="0.3">
      <c r="A35" s="4" t="s">
        <v>59</v>
      </c>
      <c r="B35" s="70">
        <f t="shared" ref="B35:AA35" si="9">SUM(B32:B34)</f>
        <v>0</v>
      </c>
      <c r="C35" s="49">
        <f t="shared" si="9"/>
        <v>0</v>
      </c>
      <c r="D35" s="71">
        <f t="shared" si="9"/>
        <v>1</v>
      </c>
      <c r="E35" s="50">
        <f t="shared" si="9"/>
        <v>334</v>
      </c>
      <c r="F35" s="70">
        <f t="shared" si="9"/>
        <v>1</v>
      </c>
      <c r="G35" s="49">
        <f t="shared" si="9"/>
        <v>280.05</v>
      </c>
      <c r="H35" s="71">
        <f t="shared" si="9"/>
        <v>0</v>
      </c>
      <c r="I35" s="50">
        <f t="shared" si="9"/>
        <v>0</v>
      </c>
      <c r="J35" s="70">
        <f t="shared" si="9"/>
        <v>1</v>
      </c>
      <c r="K35" s="49">
        <f t="shared" si="9"/>
        <v>596.55999999999995</v>
      </c>
      <c r="L35" s="71">
        <f t="shared" si="9"/>
        <v>4</v>
      </c>
      <c r="M35" s="50">
        <f t="shared" si="9"/>
        <v>1217.6600000000001</v>
      </c>
      <c r="N35" s="70">
        <f t="shared" si="9"/>
        <v>0</v>
      </c>
      <c r="O35" s="49">
        <f t="shared" si="9"/>
        <v>0</v>
      </c>
      <c r="P35" s="71">
        <f t="shared" si="9"/>
        <v>0</v>
      </c>
      <c r="Q35" s="50">
        <f t="shared" si="9"/>
        <v>0</v>
      </c>
      <c r="R35" s="70">
        <f t="shared" si="9"/>
        <v>2</v>
      </c>
      <c r="S35" s="49">
        <f t="shared" si="9"/>
        <v>1387.53</v>
      </c>
      <c r="T35" s="71">
        <f t="shared" si="9"/>
        <v>0</v>
      </c>
      <c r="U35" s="50">
        <f t="shared" si="9"/>
        <v>0</v>
      </c>
      <c r="V35" s="70">
        <f t="shared" si="9"/>
        <v>0</v>
      </c>
      <c r="W35" s="49">
        <f t="shared" si="9"/>
        <v>0</v>
      </c>
      <c r="X35" s="71">
        <f t="shared" si="9"/>
        <v>1</v>
      </c>
      <c r="Y35" s="50">
        <f t="shared" si="9"/>
        <v>289.69</v>
      </c>
      <c r="Z35" s="74">
        <f t="shared" si="9"/>
        <v>10</v>
      </c>
      <c r="AA35" s="51">
        <f t="shared" si="9"/>
        <v>4105.49</v>
      </c>
    </row>
    <row r="36" spans="1:31" s="4" customFormat="1" ht="12.75" customHeight="1" x14ac:dyDescent="0.3">
      <c r="B36" s="70"/>
      <c r="C36" s="49"/>
      <c r="D36" s="71"/>
      <c r="E36" s="50"/>
      <c r="F36" s="70"/>
      <c r="G36" s="49"/>
      <c r="H36" s="71"/>
      <c r="I36" s="50"/>
      <c r="J36" s="70"/>
      <c r="K36" s="49"/>
      <c r="L36" s="71"/>
      <c r="M36" s="50"/>
      <c r="N36" s="70"/>
      <c r="O36" s="49"/>
      <c r="P36" s="71"/>
      <c r="Q36" s="50"/>
      <c r="R36" s="70"/>
      <c r="S36" s="49"/>
      <c r="T36" s="71"/>
      <c r="U36" s="50"/>
      <c r="V36" s="70"/>
      <c r="W36" s="49"/>
      <c r="X36" s="71"/>
      <c r="Y36" s="50"/>
      <c r="Z36" s="74"/>
      <c r="AA36" s="51"/>
    </row>
    <row r="37" spans="1:31" s="4" customFormat="1" ht="12.75" customHeight="1" x14ac:dyDescent="0.3">
      <c r="A37" s="24"/>
      <c r="B37" s="70"/>
      <c r="C37" s="49"/>
      <c r="D37" s="71"/>
      <c r="E37" s="50"/>
      <c r="F37" s="70"/>
      <c r="G37" s="49"/>
      <c r="H37" s="71"/>
      <c r="I37" s="50"/>
      <c r="J37" s="70"/>
      <c r="K37" s="49"/>
      <c r="L37" s="71"/>
      <c r="M37" s="50"/>
      <c r="N37" s="70"/>
      <c r="O37" s="49"/>
      <c r="P37" s="71"/>
      <c r="Q37" s="50"/>
      <c r="R37" s="70"/>
      <c r="S37" s="49"/>
      <c r="T37" s="71"/>
      <c r="U37" s="50"/>
      <c r="V37" s="70"/>
      <c r="W37" s="49"/>
      <c r="X37" s="71"/>
      <c r="Y37" s="50"/>
      <c r="Z37" s="74"/>
      <c r="AA37" s="51"/>
    </row>
    <row r="38" spans="1:31" s="3" customFormat="1" ht="12.75" customHeight="1" x14ac:dyDescent="0.3">
      <c r="A38" s="4"/>
      <c r="B38" s="16"/>
      <c r="C38" s="67"/>
      <c r="D38" s="23"/>
      <c r="E38" s="68"/>
      <c r="F38" s="16"/>
      <c r="G38" s="67"/>
      <c r="H38" s="23"/>
      <c r="I38" s="68"/>
      <c r="J38" s="16"/>
      <c r="K38" s="67"/>
      <c r="L38" s="23"/>
      <c r="M38" s="68"/>
      <c r="N38" s="16"/>
      <c r="O38" s="67"/>
      <c r="P38" s="23"/>
      <c r="Q38" s="68"/>
      <c r="R38" s="16"/>
      <c r="S38" s="67"/>
      <c r="T38" s="23"/>
      <c r="U38" s="68"/>
      <c r="V38" s="16"/>
      <c r="W38" s="67"/>
      <c r="X38" s="23"/>
      <c r="Y38" s="68"/>
      <c r="Z38" s="43"/>
      <c r="AA38" s="69"/>
      <c r="AB38" s="4"/>
    </row>
    <row r="39" spans="1:31" s="79" customFormat="1" ht="26" x14ac:dyDescent="0.3">
      <c r="A39" s="76" t="s">
        <v>64</v>
      </c>
      <c r="B39" s="77"/>
      <c r="C39" s="78">
        <f>C29-C5-C35</f>
        <v>7623.23</v>
      </c>
      <c r="D39" s="77"/>
      <c r="E39" s="78">
        <f>E29-E5-E35</f>
        <v>7142.91</v>
      </c>
      <c r="F39" s="78"/>
      <c r="G39" s="78">
        <f>G29-G5-G35</f>
        <v>6793.7999999999984</v>
      </c>
      <c r="H39" s="77"/>
      <c r="I39" s="78">
        <f>I29-I5-I35</f>
        <v>9998.3599999999988</v>
      </c>
      <c r="J39" s="77"/>
      <c r="K39" s="78">
        <f>K29-K5-K35</f>
        <v>5264.93</v>
      </c>
      <c r="L39" s="77"/>
      <c r="M39" s="78">
        <f>M29-M5-M35</f>
        <v>3152.5600000000004</v>
      </c>
      <c r="N39" s="78"/>
      <c r="O39" s="78">
        <f>O29-O5-O35</f>
        <v>6071.5</v>
      </c>
      <c r="P39" s="77"/>
      <c r="Q39" s="78">
        <f>Q29-Q5-Q35</f>
        <v>7772.7099999999991</v>
      </c>
      <c r="R39" s="77"/>
      <c r="S39" s="78">
        <f>S29-S5-S35</f>
        <v>11334.44</v>
      </c>
      <c r="T39" s="77"/>
      <c r="U39" s="78">
        <f>U29-U5-U35</f>
        <v>14320.560000000001</v>
      </c>
      <c r="V39" s="77"/>
      <c r="W39" s="78">
        <f>W29-W5-W35</f>
        <v>11756.439999999999</v>
      </c>
      <c r="X39" s="77"/>
      <c r="Y39" s="78">
        <f>Y29-Y5-Y35</f>
        <v>14123.089999999998</v>
      </c>
      <c r="Z39" s="77"/>
      <c r="AA39" s="78">
        <f>AA29-AA5-AA35</f>
        <v>105354.53000000001</v>
      </c>
      <c r="AB39" s="4"/>
      <c r="AE39" s="80"/>
    </row>
    <row r="40" spans="1:31" x14ac:dyDescent="0.25">
      <c r="A40" s="3"/>
      <c r="B40" s="3"/>
      <c r="C40"/>
      <c r="D40" s="3"/>
      <c r="E40"/>
      <c r="F40" s="3"/>
      <c r="G40"/>
      <c r="H40" s="3"/>
      <c r="I40"/>
      <c r="J40" s="3"/>
      <c r="K40"/>
      <c r="L40" s="3"/>
      <c r="M40"/>
      <c r="N40" s="3"/>
      <c r="O40"/>
      <c r="P40" s="3"/>
      <c r="Q40"/>
      <c r="R40" s="3"/>
      <c r="S40"/>
      <c r="T40" s="3"/>
      <c r="U40"/>
      <c r="V40" s="3"/>
      <c r="W40"/>
      <c r="X40" s="3"/>
      <c r="Y40"/>
      <c r="Z40" s="3"/>
      <c r="AA40"/>
    </row>
  </sheetData>
  <sheetProtection algorithmName="SHA-512" hashValue="Y8s2dVfYBy67aj7Hi1iDr/RjI4Ut9sehdh7rj6vCZ1g7cp1DIcdhbCoiftt8G+L5XPvIRVJweXcJaAqiLJxnPw==" saltValue="1hpYpokHsOuK8igOf0jZFw==" spinCount="100000" sheet="1" objects="1" scenarios="1" formatCells="0" formatColumns="0" formatRows="0" sort="0" autoFilter="0"/>
  <mergeCells count="13">
    <mergeCell ref="B1:C1"/>
    <mergeCell ref="D1:E1"/>
    <mergeCell ref="F1:G1"/>
    <mergeCell ref="H1:I1"/>
    <mergeCell ref="J1:K1"/>
    <mergeCell ref="V1:W1"/>
    <mergeCell ref="X1:Y1"/>
    <mergeCell ref="Z1:AA1"/>
    <mergeCell ref="L1:M1"/>
    <mergeCell ref="N1:O1"/>
    <mergeCell ref="P1:Q1"/>
    <mergeCell ref="R1:S1"/>
    <mergeCell ref="T1:U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pageSetUpPr fitToPage="1"/>
  </sheetPr>
  <dimension ref="A1:AE40"/>
  <sheetViews>
    <sheetView workbookViewId="0">
      <pane xSplit="1" topLeftCell="B1" activePane="topRight" state="frozen"/>
      <selection pane="topRight"/>
    </sheetView>
  </sheetViews>
  <sheetFormatPr defaultRowHeight="12.5" x14ac:dyDescent="0.25"/>
  <cols>
    <col min="1" max="1" width="50.7265625" customWidth="1"/>
    <col min="2" max="2" width="9.7265625" style="23" customWidth="1"/>
    <col min="3" max="3" width="14.54296875" style="1" customWidth="1"/>
    <col min="4" max="4" width="9.7265625" style="23" customWidth="1"/>
    <col min="5" max="5" width="14.54296875" style="1" customWidth="1"/>
    <col min="6" max="6" width="9.7265625" style="23" customWidth="1"/>
    <col min="7" max="7" width="14.54296875" style="1" customWidth="1"/>
    <col min="8" max="8" width="9.7265625" style="23" customWidth="1"/>
    <col min="9" max="9" width="14.54296875" style="1" customWidth="1"/>
    <col min="10" max="10" width="9.7265625" style="23" customWidth="1"/>
    <col min="11" max="11" width="14.54296875" style="1" customWidth="1"/>
    <col min="12" max="12" width="9.7265625" style="23" customWidth="1"/>
    <col min="13" max="13" width="14.54296875" style="1" customWidth="1"/>
    <col min="14" max="14" width="9.7265625" style="23" customWidth="1"/>
    <col min="15" max="15" width="14.54296875" style="1" customWidth="1"/>
    <col min="16" max="16" width="9.7265625" style="23" customWidth="1"/>
    <col min="17" max="17" width="14.54296875" style="1" customWidth="1"/>
    <col min="18" max="18" width="9.7265625" style="23" customWidth="1"/>
    <col min="19" max="19" width="14.54296875" style="1" customWidth="1"/>
    <col min="20" max="20" width="9.7265625" style="23" customWidth="1"/>
    <col min="21" max="21" width="14.54296875" style="1" customWidth="1"/>
    <col min="22" max="22" width="9.7265625" style="23" customWidth="1"/>
    <col min="23" max="23" width="14.54296875" style="1" customWidth="1"/>
    <col min="24" max="24" width="9.7265625" style="23" customWidth="1"/>
    <col min="25" max="25" width="14.54296875" style="1" customWidth="1"/>
    <col min="26" max="26" width="9.7265625" style="23" customWidth="1"/>
    <col min="27" max="27" width="14.54296875" style="1" customWidth="1"/>
    <col min="28" max="194" width="8.81640625" customWidth="1"/>
  </cols>
  <sheetData>
    <row r="1" spans="1:29" ht="16.5" customHeight="1" x14ac:dyDescent="0.3">
      <c r="A1" s="4" t="s">
        <v>86</v>
      </c>
      <c r="B1" s="626" t="s">
        <v>0</v>
      </c>
      <c r="C1" s="626"/>
      <c r="D1" s="627" t="s">
        <v>1</v>
      </c>
      <c r="E1" s="627"/>
      <c r="F1" s="626" t="s">
        <v>2</v>
      </c>
      <c r="G1" s="626"/>
      <c r="H1" s="627" t="s">
        <v>3</v>
      </c>
      <c r="I1" s="627"/>
      <c r="J1" s="626" t="s">
        <v>4</v>
      </c>
      <c r="K1" s="626"/>
      <c r="L1" s="627" t="s">
        <v>5</v>
      </c>
      <c r="M1" s="627"/>
      <c r="N1" s="626" t="s">
        <v>6</v>
      </c>
      <c r="O1" s="626"/>
      <c r="P1" s="627" t="s">
        <v>7</v>
      </c>
      <c r="Q1" s="627"/>
      <c r="R1" s="626" t="s">
        <v>8</v>
      </c>
      <c r="S1" s="626"/>
      <c r="T1" s="627" t="s">
        <v>9</v>
      </c>
      <c r="U1" s="627"/>
      <c r="V1" s="626" t="s">
        <v>10</v>
      </c>
      <c r="W1" s="626"/>
      <c r="X1" s="627" t="s">
        <v>11</v>
      </c>
      <c r="Y1" s="627"/>
      <c r="Z1" s="628" t="s">
        <v>12</v>
      </c>
      <c r="AA1" s="628"/>
    </row>
    <row r="2" spans="1:29" ht="12.75" customHeight="1" x14ac:dyDescent="0.3">
      <c r="A2" s="4" t="s">
        <v>65</v>
      </c>
      <c r="B2" s="36" t="s">
        <v>13</v>
      </c>
      <c r="C2" s="81" t="s">
        <v>14</v>
      </c>
      <c r="D2" s="41" t="s">
        <v>13</v>
      </c>
      <c r="E2" s="82" t="s">
        <v>14</v>
      </c>
      <c r="F2" s="36" t="s">
        <v>13</v>
      </c>
      <c r="G2" s="81" t="s">
        <v>14</v>
      </c>
      <c r="H2" s="41" t="s">
        <v>13</v>
      </c>
      <c r="I2" s="82" t="s">
        <v>14</v>
      </c>
      <c r="J2" s="36" t="s">
        <v>13</v>
      </c>
      <c r="K2" s="81" t="s">
        <v>14</v>
      </c>
      <c r="L2" s="41" t="s">
        <v>13</v>
      </c>
      <c r="M2" s="82" t="s">
        <v>14</v>
      </c>
      <c r="N2" s="36" t="s">
        <v>13</v>
      </c>
      <c r="O2" s="81" t="s">
        <v>14</v>
      </c>
      <c r="P2" s="41" t="s">
        <v>13</v>
      </c>
      <c r="Q2" s="82" t="s">
        <v>14</v>
      </c>
      <c r="R2" s="36" t="s">
        <v>13</v>
      </c>
      <c r="S2" s="81" t="s">
        <v>14</v>
      </c>
      <c r="T2" s="41" t="s">
        <v>13</v>
      </c>
      <c r="U2" s="82" t="s">
        <v>14</v>
      </c>
      <c r="V2" s="36" t="s">
        <v>13</v>
      </c>
      <c r="W2" s="81" t="s">
        <v>14</v>
      </c>
      <c r="X2" s="41" t="s">
        <v>13</v>
      </c>
      <c r="Y2" s="82" t="s">
        <v>14</v>
      </c>
      <c r="Z2" s="83" t="s">
        <v>13</v>
      </c>
      <c r="AA2" s="17" t="s">
        <v>14</v>
      </c>
    </row>
    <row r="3" spans="1:29" ht="12.75" customHeight="1" x14ac:dyDescent="0.25">
      <c r="A3" s="19" t="s">
        <v>77</v>
      </c>
      <c r="B3" s="16">
        <v>218</v>
      </c>
      <c r="C3" s="13">
        <v>1362</v>
      </c>
      <c r="D3" s="23">
        <v>170</v>
      </c>
      <c r="E3" s="1">
        <v>1145</v>
      </c>
      <c r="F3" s="16">
        <v>104</v>
      </c>
      <c r="G3" s="13">
        <v>575</v>
      </c>
      <c r="H3" s="23">
        <v>112</v>
      </c>
      <c r="I3" s="1">
        <v>825.5</v>
      </c>
      <c r="J3" s="16">
        <v>119</v>
      </c>
      <c r="K3" s="13">
        <v>769.5</v>
      </c>
      <c r="L3" s="23">
        <v>124</v>
      </c>
      <c r="M3" s="1">
        <v>670.5</v>
      </c>
      <c r="N3" s="16">
        <v>183</v>
      </c>
      <c r="O3" s="13">
        <v>1093.5</v>
      </c>
      <c r="P3" s="23">
        <v>176</v>
      </c>
      <c r="Q3" s="1">
        <v>1091</v>
      </c>
      <c r="R3" s="16">
        <v>246</v>
      </c>
      <c r="S3" s="13">
        <v>1667.5</v>
      </c>
      <c r="T3" s="23">
        <v>237</v>
      </c>
      <c r="U3" s="1">
        <v>1372</v>
      </c>
      <c r="V3" s="16">
        <v>219</v>
      </c>
      <c r="W3" s="13">
        <v>1447</v>
      </c>
      <c r="X3" s="23">
        <v>228</v>
      </c>
      <c r="Y3" s="1">
        <v>1595</v>
      </c>
      <c r="Z3" s="43">
        <f>B3+D3+F3+H3+J3+L3+N3+P3+R3+T3+V3+X3</f>
        <v>2136</v>
      </c>
      <c r="AA3" s="6">
        <f>C3+E3+G3+I3+K3+M3+O3+Q3+S3+U3+W3+Y3</f>
        <v>13613.5</v>
      </c>
    </row>
    <row r="4" spans="1:29" ht="12.75" customHeight="1" x14ac:dyDescent="0.25">
      <c r="A4" s="3" t="s">
        <v>38</v>
      </c>
      <c r="B4" s="16"/>
      <c r="C4" s="25">
        <v>430</v>
      </c>
      <c r="E4" s="27">
        <v>324</v>
      </c>
      <c r="F4" s="16"/>
      <c r="G4" s="25">
        <v>200</v>
      </c>
      <c r="I4" s="27">
        <v>216</v>
      </c>
      <c r="J4" s="16"/>
      <c r="K4" s="25">
        <v>228</v>
      </c>
      <c r="M4" s="27">
        <v>246</v>
      </c>
      <c r="N4" s="16"/>
      <c r="O4" s="25">
        <v>302</v>
      </c>
      <c r="Q4" s="27">
        <v>348</v>
      </c>
      <c r="R4" s="16"/>
      <c r="S4" s="25">
        <v>478</v>
      </c>
      <c r="U4" s="27">
        <v>468</v>
      </c>
      <c r="V4" s="16"/>
      <c r="W4" s="25">
        <v>436</v>
      </c>
      <c r="Y4" s="27">
        <v>436</v>
      </c>
      <c r="Z4" s="43"/>
      <c r="AA4" s="7">
        <f>C4+E4+G4+I4+K4+M4+O4+Q4+S4+U4+W4+Y4</f>
        <v>4112</v>
      </c>
    </row>
    <row r="5" spans="1:29" ht="12.75" customHeight="1" x14ac:dyDescent="0.3">
      <c r="A5" s="4" t="s">
        <v>15</v>
      </c>
      <c r="B5" s="16"/>
      <c r="C5" s="26">
        <f>SUM(C3:C4)</f>
        <v>1792</v>
      </c>
      <c r="E5" s="10">
        <f>SUM(E3:E4)</f>
        <v>1469</v>
      </c>
      <c r="F5" s="16"/>
      <c r="G5" s="26">
        <f>SUM(G3:G4)</f>
        <v>775</v>
      </c>
      <c r="I5" s="10">
        <f>SUM(I3:I4)</f>
        <v>1041.5</v>
      </c>
      <c r="J5" s="16"/>
      <c r="K5" s="26">
        <f>SUM(K3:K4)</f>
        <v>997.5</v>
      </c>
      <c r="M5" s="10">
        <f>SUM(M3:M4)</f>
        <v>916.5</v>
      </c>
      <c r="N5" s="16"/>
      <c r="O5" s="26">
        <f>SUM(O3:O4)</f>
        <v>1395.5</v>
      </c>
      <c r="Q5" s="10">
        <f>SUM(Q3:Q4)</f>
        <v>1439</v>
      </c>
      <c r="R5" s="16"/>
      <c r="S5" s="26">
        <f>SUM(S3:S4)</f>
        <v>2145.5</v>
      </c>
      <c r="U5" s="10">
        <f>SUM(U3:U4)</f>
        <v>1840</v>
      </c>
      <c r="V5" s="16"/>
      <c r="W5" s="26">
        <f>SUM(W3:W4)</f>
        <v>1883</v>
      </c>
      <c r="Y5" s="10">
        <f>SUM(Y3:Y4)</f>
        <v>2031</v>
      </c>
      <c r="Z5" s="43"/>
      <c r="AA5" s="9">
        <f>SUM(AA3:AA4)</f>
        <v>17725.5</v>
      </c>
    </row>
    <row r="6" spans="1:29" ht="12.75" customHeight="1" x14ac:dyDescent="0.3">
      <c r="A6" s="3"/>
      <c r="B6" s="16"/>
      <c r="C6" s="26"/>
      <c r="E6" s="10"/>
      <c r="F6" s="16"/>
      <c r="G6" s="26"/>
      <c r="I6" s="10"/>
      <c r="J6" s="16"/>
      <c r="K6" s="26"/>
      <c r="M6" s="10"/>
      <c r="N6" s="16"/>
      <c r="O6" s="26"/>
      <c r="Q6" s="10"/>
      <c r="R6" s="16"/>
      <c r="S6" s="26"/>
      <c r="U6" s="10"/>
      <c r="V6" s="16"/>
      <c r="W6" s="26"/>
      <c r="Y6" s="10"/>
      <c r="Z6" s="43"/>
      <c r="AA6" s="9"/>
    </row>
    <row r="7" spans="1:29" s="3" customFormat="1" ht="12.75" customHeight="1" x14ac:dyDescent="0.25">
      <c r="A7" s="3" t="s">
        <v>67</v>
      </c>
      <c r="B7" s="16"/>
      <c r="C7" s="92">
        <v>57376.12</v>
      </c>
      <c r="D7" s="23"/>
      <c r="E7" s="93">
        <v>43097.35</v>
      </c>
      <c r="F7" s="16"/>
      <c r="G7" s="92">
        <v>24301.85</v>
      </c>
      <c r="H7" s="23"/>
      <c r="I7" s="93">
        <v>15354.11</v>
      </c>
      <c r="J7" s="16"/>
      <c r="K7" s="92">
        <v>26385.14</v>
      </c>
      <c r="L7" s="23"/>
      <c r="M7" s="93">
        <v>31508.29</v>
      </c>
      <c r="N7" s="16"/>
      <c r="O7" s="92">
        <v>34610.050000000003</v>
      </c>
      <c r="P7" s="23"/>
      <c r="Q7" s="93">
        <v>44939.55</v>
      </c>
      <c r="R7" s="16"/>
      <c r="S7" s="92">
        <v>67063.149999999994</v>
      </c>
      <c r="T7" s="23"/>
      <c r="U7" s="93">
        <v>70503</v>
      </c>
      <c r="V7" s="16"/>
      <c r="W7" s="92">
        <v>62483.75</v>
      </c>
      <c r="X7" s="23"/>
      <c r="Y7" s="93">
        <v>60487.4</v>
      </c>
      <c r="Z7" s="72"/>
      <c r="AA7" s="95">
        <f>C7+E7+G7+I7+K7+M7+O7+Q7+S7+U7+W7+Y7</f>
        <v>538109.76</v>
      </c>
      <c r="AC7" s="93"/>
    </row>
    <row r="8" spans="1:29" ht="12.75" customHeight="1" x14ac:dyDescent="0.3">
      <c r="A8" s="4"/>
      <c r="B8" s="16"/>
      <c r="C8" s="26"/>
      <c r="E8" s="10"/>
      <c r="F8" s="16"/>
      <c r="G8" s="26"/>
      <c r="I8" s="10"/>
      <c r="J8" s="16"/>
      <c r="K8" s="26"/>
      <c r="M8" s="10"/>
      <c r="N8" s="16"/>
      <c r="O8" s="26"/>
      <c r="Q8" s="10"/>
      <c r="R8" s="16"/>
      <c r="S8" s="26"/>
      <c r="U8" s="10"/>
      <c r="V8" s="16"/>
      <c r="W8" s="26"/>
      <c r="Y8" s="10"/>
      <c r="Z8" s="72"/>
      <c r="AA8" s="9"/>
      <c r="AC8" s="11"/>
    </row>
    <row r="9" spans="1:29" ht="12.75" customHeight="1" x14ac:dyDescent="0.3">
      <c r="A9" s="4" t="s">
        <v>24</v>
      </c>
      <c r="B9" s="16"/>
      <c r="C9" s="13"/>
      <c r="F9" s="16"/>
      <c r="G9" s="13"/>
      <c r="J9" s="16"/>
      <c r="K9" s="13"/>
      <c r="N9" s="16"/>
      <c r="O9" s="13"/>
      <c r="R9" s="16"/>
      <c r="S9" s="13"/>
      <c r="V9" s="16"/>
      <c r="W9" s="13"/>
      <c r="Z9" s="43"/>
      <c r="AA9" s="6"/>
    </row>
    <row r="10" spans="1:29" ht="12.75" customHeight="1" x14ac:dyDescent="0.25">
      <c r="A10" s="3" t="s">
        <v>26</v>
      </c>
      <c r="B10" s="16">
        <v>126</v>
      </c>
      <c r="C10" s="13">
        <v>3710.93</v>
      </c>
      <c r="D10" s="530">
        <v>93</v>
      </c>
      <c r="E10" s="532">
        <v>2553.7800000000002</v>
      </c>
      <c r="F10" s="16">
        <v>61</v>
      </c>
      <c r="G10" s="13">
        <v>1515.44</v>
      </c>
      <c r="H10" s="23">
        <v>28</v>
      </c>
      <c r="I10" s="1">
        <v>733.7</v>
      </c>
      <c r="J10" s="16">
        <v>45</v>
      </c>
      <c r="K10" s="13">
        <v>1255.57</v>
      </c>
      <c r="L10" s="23">
        <v>62</v>
      </c>
      <c r="M10" s="1">
        <v>1823.84</v>
      </c>
      <c r="N10" s="16">
        <v>72</v>
      </c>
      <c r="O10" s="13">
        <v>2195.17</v>
      </c>
      <c r="P10" s="23">
        <v>88</v>
      </c>
      <c r="Q10" s="23">
        <v>2681.71</v>
      </c>
      <c r="R10" s="16">
        <v>111</v>
      </c>
      <c r="S10" s="13">
        <v>3859.6</v>
      </c>
      <c r="T10" s="23">
        <v>146</v>
      </c>
      <c r="U10" s="1">
        <v>5092.6499999999996</v>
      </c>
      <c r="V10" s="16">
        <v>102</v>
      </c>
      <c r="W10" s="13">
        <v>3368.99</v>
      </c>
      <c r="X10" s="23">
        <v>112</v>
      </c>
      <c r="Y10" s="1">
        <v>3625.62</v>
      </c>
      <c r="Z10" s="43">
        <f t="shared" ref="Z10:AA13" si="0">B10+D10+F10+H10+J10+L10+N10+P10+R10+T10+V10+X10</f>
        <v>1046</v>
      </c>
      <c r="AA10" s="6">
        <f t="shared" si="0"/>
        <v>32416.999999999996</v>
      </c>
    </row>
    <row r="11" spans="1:29" ht="12.75" customHeight="1" x14ac:dyDescent="0.25">
      <c r="A11" s="3" t="s">
        <v>79</v>
      </c>
      <c r="B11" s="16">
        <v>17</v>
      </c>
      <c r="C11" s="13">
        <v>889.82</v>
      </c>
      <c r="D11" s="530">
        <v>11</v>
      </c>
      <c r="E11" s="532">
        <v>700.37</v>
      </c>
      <c r="F11" s="16">
        <v>6</v>
      </c>
      <c r="G11" s="13">
        <v>87.62</v>
      </c>
      <c r="H11" s="23">
        <v>7</v>
      </c>
      <c r="I11" s="1">
        <v>236.96</v>
      </c>
      <c r="J11" s="16">
        <v>5</v>
      </c>
      <c r="K11" s="13">
        <v>396.45</v>
      </c>
      <c r="L11" s="23">
        <v>2</v>
      </c>
      <c r="M11" s="1">
        <v>146.34</v>
      </c>
      <c r="N11" s="16">
        <v>8</v>
      </c>
      <c r="O11" s="13">
        <v>346.12</v>
      </c>
      <c r="P11" s="23">
        <v>5</v>
      </c>
      <c r="Q11" s="1">
        <v>76.75</v>
      </c>
      <c r="R11" s="16">
        <v>15</v>
      </c>
      <c r="S11" s="13">
        <v>355.36</v>
      </c>
      <c r="T11" s="23">
        <v>10</v>
      </c>
      <c r="U11" s="1">
        <v>375.95</v>
      </c>
      <c r="V11" s="16">
        <v>18</v>
      </c>
      <c r="W11" s="13">
        <v>827.44</v>
      </c>
      <c r="X11" s="530">
        <v>11</v>
      </c>
      <c r="Y11" s="532">
        <v>880.84</v>
      </c>
      <c r="Z11" s="43">
        <f t="shared" ref="Z11" si="1">B11+D11+F11+H11+J11+L11+N11+P11+R11+T11+V11+X11</f>
        <v>115</v>
      </c>
      <c r="AA11" s="6">
        <f t="shared" ref="AA11" si="2">C11+E11+G11+I11+K11+M11+O11+Q11+S11+U11+W11+Y11</f>
        <v>5320.02</v>
      </c>
    </row>
    <row r="12" spans="1:29" ht="12.75" customHeight="1" x14ac:dyDescent="0.25">
      <c r="A12" s="360" t="s">
        <v>76</v>
      </c>
      <c r="B12" s="16">
        <v>-2</v>
      </c>
      <c r="C12" s="13">
        <v>-81.09</v>
      </c>
      <c r="D12" s="530"/>
      <c r="E12" s="532"/>
      <c r="F12" s="16"/>
      <c r="G12" s="13"/>
      <c r="J12" s="16"/>
      <c r="K12" s="13"/>
      <c r="N12" s="16">
        <v>-1</v>
      </c>
      <c r="O12" s="13">
        <v>-54.8</v>
      </c>
      <c r="R12" s="16">
        <v>1</v>
      </c>
      <c r="S12" s="13">
        <v>57.56</v>
      </c>
      <c r="V12" s="16"/>
      <c r="W12" s="13"/>
      <c r="Z12" s="43">
        <f t="shared" si="0"/>
        <v>-2</v>
      </c>
      <c r="AA12" s="6">
        <f t="shared" si="0"/>
        <v>-78.329999999999984</v>
      </c>
    </row>
    <row r="13" spans="1:29" ht="12.75" customHeight="1" x14ac:dyDescent="0.25">
      <c r="A13" s="3" t="s">
        <v>72</v>
      </c>
      <c r="B13" s="25"/>
      <c r="C13" s="14"/>
      <c r="D13" s="605"/>
      <c r="E13" s="606"/>
      <c r="F13" s="25"/>
      <c r="G13" s="14"/>
      <c r="H13" s="27"/>
      <c r="I13" s="2"/>
      <c r="J13" s="25"/>
      <c r="K13" s="14"/>
      <c r="L13" s="27"/>
      <c r="M13" s="2"/>
      <c r="N13" s="25"/>
      <c r="O13" s="14"/>
      <c r="P13" s="27"/>
      <c r="Q13" s="2"/>
      <c r="R13" s="25"/>
      <c r="S13" s="14"/>
      <c r="T13" s="27"/>
      <c r="U13" s="2"/>
      <c r="V13" s="25"/>
      <c r="W13" s="14"/>
      <c r="X13" s="27"/>
      <c r="Y13" s="2"/>
      <c r="Z13" s="43">
        <f t="shared" si="0"/>
        <v>0</v>
      </c>
      <c r="AA13" s="6">
        <f t="shared" si="0"/>
        <v>0</v>
      </c>
    </row>
    <row r="14" spans="1:29" ht="12.75" customHeight="1" x14ac:dyDescent="0.3">
      <c r="A14" s="20" t="s">
        <v>20</v>
      </c>
      <c r="B14" s="16">
        <f t="shared" ref="B14:AA14" si="3">SUM(B10:B13)</f>
        <v>141</v>
      </c>
      <c r="C14" s="26">
        <f t="shared" si="3"/>
        <v>4519.66</v>
      </c>
      <c r="D14" s="23">
        <f t="shared" si="3"/>
        <v>104</v>
      </c>
      <c r="E14" s="529">
        <f t="shared" si="3"/>
        <v>3254.15</v>
      </c>
      <c r="F14" s="16">
        <f t="shared" si="3"/>
        <v>67</v>
      </c>
      <c r="G14" s="26">
        <f t="shared" si="3"/>
        <v>1603.06</v>
      </c>
      <c r="H14" s="23">
        <f t="shared" si="3"/>
        <v>35</v>
      </c>
      <c r="I14" s="10">
        <f t="shared" si="3"/>
        <v>970.66000000000008</v>
      </c>
      <c r="J14" s="16">
        <f t="shared" si="3"/>
        <v>50</v>
      </c>
      <c r="K14" s="26">
        <f t="shared" si="3"/>
        <v>1652.02</v>
      </c>
      <c r="L14" s="23">
        <f t="shared" si="3"/>
        <v>64</v>
      </c>
      <c r="M14" s="10">
        <f t="shared" si="3"/>
        <v>1970.1799999999998</v>
      </c>
      <c r="N14" s="16">
        <f t="shared" si="3"/>
        <v>79</v>
      </c>
      <c r="O14" s="26">
        <f t="shared" si="3"/>
        <v>2486.4899999999998</v>
      </c>
      <c r="P14" s="23">
        <f t="shared" si="3"/>
        <v>93</v>
      </c>
      <c r="Q14" s="10">
        <f t="shared" si="3"/>
        <v>2758.46</v>
      </c>
      <c r="R14" s="16">
        <f t="shared" si="3"/>
        <v>127</v>
      </c>
      <c r="S14" s="26">
        <f t="shared" si="3"/>
        <v>4272.5200000000004</v>
      </c>
      <c r="T14" s="23">
        <f t="shared" si="3"/>
        <v>156</v>
      </c>
      <c r="U14" s="10">
        <f t="shared" si="3"/>
        <v>5468.5999999999995</v>
      </c>
      <c r="V14" s="16">
        <f t="shared" si="3"/>
        <v>120</v>
      </c>
      <c r="W14" s="26">
        <f t="shared" si="3"/>
        <v>4196.43</v>
      </c>
      <c r="X14" s="23">
        <f t="shared" si="3"/>
        <v>123</v>
      </c>
      <c r="Y14" s="10">
        <f t="shared" si="3"/>
        <v>4506.46</v>
      </c>
      <c r="Z14" s="73">
        <f t="shared" si="3"/>
        <v>1159</v>
      </c>
      <c r="AA14" s="22">
        <f t="shared" si="3"/>
        <v>37658.689999999995</v>
      </c>
    </row>
    <row r="15" spans="1:29" ht="12.75" customHeight="1" x14ac:dyDescent="0.25">
      <c r="B15" s="16"/>
      <c r="C15" s="13"/>
      <c r="F15" s="16"/>
      <c r="G15" s="13"/>
      <c r="J15" s="16"/>
      <c r="K15" s="13"/>
      <c r="N15" s="16"/>
      <c r="O15" s="13"/>
      <c r="R15" s="16"/>
      <c r="S15" s="13"/>
      <c r="V15" s="16"/>
      <c r="W15" s="13"/>
      <c r="Z15" s="43"/>
      <c r="AA15" s="6"/>
    </row>
    <row r="16" spans="1:29" ht="12.75" customHeight="1" x14ac:dyDescent="0.3">
      <c r="A16" s="4" t="s">
        <v>25</v>
      </c>
      <c r="B16" s="16"/>
      <c r="C16" s="13"/>
      <c r="F16" s="16"/>
      <c r="G16" s="13"/>
      <c r="J16" s="16"/>
      <c r="K16" s="13"/>
      <c r="N16" s="16"/>
      <c r="O16" s="13"/>
      <c r="R16" s="16"/>
      <c r="S16" s="13"/>
      <c r="V16" s="16"/>
      <c r="W16" s="13"/>
      <c r="Z16" s="43"/>
      <c r="AA16" s="6"/>
    </row>
    <row r="17" spans="1:27" ht="12.75" customHeight="1" x14ac:dyDescent="0.25">
      <c r="A17" s="3" t="s">
        <v>49</v>
      </c>
      <c r="B17" s="16"/>
      <c r="C17" s="13"/>
      <c r="F17" s="16"/>
      <c r="G17" s="13"/>
      <c r="J17" s="16"/>
      <c r="K17" s="13"/>
      <c r="N17" s="16"/>
      <c r="O17" s="13"/>
      <c r="R17" s="16"/>
      <c r="S17" s="13"/>
      <c r="V17" s="16"/>
      <c r="W17" s="13"/>
      <c r="Z17" s="43">
        <f t="shared" ref="Z17:AA21" si="4">B17+D17+F17+H17+J17+L17+N17+P17+R17+T17+V17+X17</f>
        <v>0</v>
      </c>
      <c r="AA17" s="6">
        <f t="shared" si="4"/>
        <v>0</v>
      </c>
    </row>
    <row r="18" spans="1:27" ht="12.75" customHeight="1" x14ac:dyDescent="0.25">
      <c r="A18" s="3" t="s">
        <v>22</v>
      </c>
      <c r="B18" s="16"/>
      <c r="C18" s="13"/>
      <c r="F18" s="16"/>
      <c r="G18" s="13"/>
      <c r="J18" s="16"/>
      <c r="K18" s="13"/>
      <c r="M18" s="532"/>
      <c r="N18" s="16"/>
      <c r="O18" s="13"/>
      <c r="R18" s="16"/>
      <c r="S18" s="13"/>
      <c r="V18" s="16"/>
      <c r="W18" s="13"/>
      <c r="Z18" s="43">
        <f t="shared" si="4"/>
        <v>0</v>
      </c>
      <c r="AA18" s="6">
        <f t="shared" si="4"/>
        <v>0</v>
      </c>
    </row>
    <row r="19" spans="1:27" ht="12.75" customHeight="1" x14ac:dyDescent="0.25">
      <c r="A19" s="3" t="s">
        <v>53</v>
      </c>
      <c r="B19" s="16">
        <v>0</v>
      </c>
      <c r="C19" s="16">
        <v>5862.12</v>
      </c>
      <c r="D19" s="23">
        <v>1</v>
      </c>
      <c r="E19" s="530">
        <v>3769.62</v>
      </c>
      <c r="F19" s="16">
        <v>1</v>
      </c>
      <c r="G19" s="16">
        <v>1103.8599999999999</v>
      </c>
      <c r="H19" s="23">
        <v>-1</v>
      </c>
      <c r="I19" s="530">
        <v>1575.05</v>
      </c>
      <c r="J19" s="16">
        <v>-1</v>
      </c>
      <c r="K19" s="13">
        <v>1548.76</v>
      </c>
      <c r="L19" s="23">
        <v>4</v>
      </c>
      <c r="M19" s="1">
        <v>2079.86</v>
      </c>
      <c r="N19" s="16">
        <v>2</v>
      </c>
      <c r="O19" s="13">
        <v>1208.8499999999999</v>
      </c>
      <c r="P19" s="23">
        <v>15</v>
      </c>
      <c r="Q19" s="530">
        <v>6165.7</v>
      </c>
      <c r="R19" s="16">
        <v>10</v>
      </c>
      <c r="S19" s="13">
        <v>5321.1</v>
      </c>
      <c r="T19" s="23">
        <v>4</v>
      </c>
      <c r="U19" s="1">
        <v>1537.66</v>
      </c>
      <c r="V19" s="16">
        <v>6</v>
      </c>
      <c r="W19" s="13">
        <v>2335.83</v>
      </c>
      <c r="X19" s="23">
        <v>-2</v>
      </c>
      <c r="Y19" s="1">
        <v>2802.41</v>
      </c>
      <c r="Z19" s="43">
        <f t="shared" si="4"/>
        <v>39</v>
      </c>
      <c r="AA19" s="6">
        <f t="shared" si="4"/>
        <v>35310.819999999992</v>
      </c>
    </row>
    <row r="20" spans="1:27" ht="12.75" customHeight="1" x14ac:dyDescent="0.25">
      <c r="A20" s="3" t="s">
        <v>23</v>
      </c>
      <c r="B20" s="16">
        <v>1</v>
      </c>
      <c r="C20" s="16">
        <v>1707.62</v>
      </c>
      <c r="D20" s="23">
        <v>1</v>
      </c>
      <c r="E20" s="530">
        <v>298.23</v>
      </c>
      <c r="F20" s="16">
        <v>-2</v>
      </c>
      <c r="G20" s="16">
        <v>940.15</v>
      </c>
      <c r="H20" s="23">
        <v>1</v>
      </c>
      <c r="I20" s="530">
        <v>5661.76</v>
      </c>
      <c r="J20" s="16">
        <v>9</v>
      </c>
      <c r="K20" s="13">
        <v>5556.13</v>
      </c>
      <c r="L20" s="23">
        <v>0</v>
      </c>
      <c r="M20" s="532">
        <v>661.56</v>
      </c>
      <c r="N20" s="16"/>
      <c r="O20" s="13"/>
      <c r="P20" s="23">
        <v>8</v>
      </c>
      <c r="Q20" s="530">
        <v>3323.14</v>
      </c>
      <c r="R20" s="16">
        <v>1</v>
      </c>
      <c r="S20" s="13">
        <v>281</v>
      </c>
      <c r="T20" s="23">
        <v>2</v>
      </c>
      <c r="U20" s="1">
        <v>628.39</v>
      </c>
      <c r="V20" s="16">
        <v>-2</v>
      </c>
      <c r="W20" s="13">
        <v>554.89</v>
      </c>
      <c r="X20" s="23">
        <v>-1</v>
      </c>
      <c r="Y20" s="1">
        <v>1204.49</v>
      </c>
      <c r="Z20" s="43">
        <f t="shared" si="4"/>
        <v>18</v>
      </c>
      <c r="AA20" s="6">
        <f t="shared" si="4"/>
        <v>20817.36</v>
      </c>
    </row>
    <row r="21" spans="1:27" ht="12.75" customHeight="1" x14ac:dyDescent="0.25">
      <c r="A21" s="3" t="s">
        <v>55</v>
      </c>
      <c r="B21" s="25"/>
      <c r="C21" s="14"/>
      <c r="D21" s="27">
        <v>1</v>
      </c>
      <c r="E21" s="2">
        <v>340.6</v>
      </c>
      <c r="F21" s="25"/>
      <c r="G21" s="14"/>
      <c r="H21" s="27"/>
      <c r="I21" s="2"/>
      <c r="J21" s="16"/>
      <c r="K21" s="13"/>
      <c r="N21" s="16"/>
      <c r="O21" s="13"/>
      <c r="P21" s="23">
        <v>1</v>
      </c>
      <c r="Q21" s="1">
        <v>220</v>
      </c>
      <c r="R21" s="16"/>
      <c r="S21" s="13"/>
      <c r="T21" s="23">
        <v>15</v>
      </c>
      <c r="U21" s="1">
        <v>7401.3</v>
      </c>
      <c r="V21" s="16"/>
      <c r="W21" s="13"/>
      <c r="X21" s="23">
        <v>1</v>
      </c>
      <c r="Y21" s="1">
        <v>404.91</v>
      </c>
      <c r="Z21" s="43">
        <f t="shared" si="4"/>
        <v>18</v>
      </c>
      <c r="AA21" s="6">
        <f t="shared" si="4"/>
        <v>8366.8100000000013</v>
      </c>
    </row>
    <row r="22" spans="1:27" ht="12.75" customHeight="1" x14ac:dyDescent="0.3">
      <c r="A22" s="4" t="s">
        <v>21</v>
      </c>
      <c r="B22" s="16">
        <f t="shared" ref="B22:AA22" si="5">SUM(B17:B21)</f>
        <v>1</v>
      </c>
      <c r="C22" s="26">
        <f t="shared" si="5"/>
        <v>7569.74</v>
      </c>
      <c r="D22" s="23">
        <f t="shared" si="5"/>
        <v>3</v>
      </c>
      <c r="E22" s="10">
        <f t="shared" si="5"/>
        <v>4408.45</v>
      </c>
      <c r="F22" s="16">
        <f t="shared" si="5"/>
        <v>-1</v>
      </c>
      <c r="G22" s="26">
        <f t="shared" si="5"/>
        <v>2044.0099999999998</v>
      </c>
      <c r="H22" s="23">
        <f t="shared" si="5"/>
        <v>0</v>
      </c>
      <c r="I22" s="10">
        <f t="shared" si="5"/>
        <v>7236.81</v>
      </c>
      <c r="J22" s="35">
        <f t="shared" si="5"/>
        <v>8</v>
      </c>
      <c r="K22" s="32">
        <f t="shared" si="5"/>
        <v>7104.89</v>
      </c>
      <c r="L22" s="34">
        <f t="shared" si="5"/>
        <v>4</v>
      </c>
      <c r="M22" s="33">
        <f t="shared" si="5"/>
        <v>2741.42</v>
      </c>
      <c r="N22" s="35">
        <f t="shared" si="5"/>
        <v>2</v>
      </c>
      <c r="O22" s="32">
        <f t="shared" si="5"/>
        <v>1208.8499999999999</v>
      </c>
      <c r="P22" s="34">
        <f t="shared" si="5"/>
        <v>24</v>
      </c>
      <c r="Q22" s="33">
        <f t="shared" si="5"/>
        <v>9708.84</v>
      </c>
      <c r="R22" s="35">
        <f t="shared" si="5"/>
        <v>11</v>
      </c>
      <c r="S22" s="32">
        <f t="shared" si="5"/>
        <v>5602.1</v>
      </c>
      <c r="T22" s="34">
        <f t="shared" si="5"/>
        <v>21</v>
      </c>
      <c r="U22" s="33">
        <f t="shared" si="5"/>
        <v>9567.35</v>
      </c>
      <c r="V22" s="35">
        <f t="shared" si="5"/>
        <v>4</v>
      </c>
      <c r="W22" s="32">
        <f t="shared" si="5"/>
        <v>2890.72</v>
      </c>
      <c r="X22" s="34">
        <f t="shared" si="5"/>
        <v>-2</v>
      </c>
      <c r="Y22" s="33">
        <f t="shared" si="5"/>
        <v>4411.8099999999995</v>
      </c>
      <c r="Z22" s="73">
        <f t="shared" si="5"/>
        <v>75</v>
      </c>
      <c r="AA22" s="22">
        <f t="shared" si="5"/>
        <v>64494.989999999991</v>
      </c>
    </row>
    <row r="23" spans="1:27" ht="12.75" customHeight="1" x14ac:dyDescent="0.3">
      <c r="A23" s="4"/>
      <c r="B23" s="16"/>
      <c r="C23" s="30"/>
      <c r="E23" s="5"/>
      <c r="F23" s="16"/>
      <c r="G23" s="30"/>
      <c r="I23" s="5"/>
      <c r="J23" s="16"/>
      <c r="K23" s="30"/>
      <c r="M23" s="5"/>
      <c r="N23" s="16"/>
      <c r="O23" s="30"/>
      <c r="Q23" s="5"/>
      <c r="R23" s="16"/>
      <c r="S23" s="30"/>
      <c r="U23" s="5"/>
      <c r="V23" s="16"/>
      <c r="W23" s="30"/>
      <c r="Y23" s="5"/>
      <c r="Z23" s="43"/>
      <c r="AA23" s="8"/>
    </row>
    <row r="24" spans="1:27" ht="12.75" customHeight="1" x14ac:dyDescent="0.3">
      <c r="A24" s="4" t="s">
        <v>27</v>
      </c>
      <c r="B24" s="16"/>
      <c r="C24" s="13"/>
      <c r="F24" s="16"/>
      <c r="G24" s="13"/>
      <c r="J24" s="16"/>
      <c r="K24" s="13"/>
      <c r="N24" s="16"/>
      <c r="O24" s="13"/>
      <c r="R24" s="16"/>
      <c r="S24" s="13"/>
      <c r="V24" s="16"/>
      <c r="W24" s="13"/>
      <c r="Z24" s="43"/>
      <c r="AA24" s="6"/>
    </row>
    <row r="25" spans="1:27" ht="12.75" customHeight="1" x14ac:dyDescent="0.25">
      <c r="A25" s="3" t="s">
        <v>50</v>
      </c>
      <c r="B25" s="16">
        <v>17</v>
      </c>
      <c r="C25" s="13">
        <v>1131.22</v>
      </c>
      <c r="D25" s="23">
        <v>28</v>
      </c>
      <c r="E25" s="1">
        <v>1656.18</v>
      </c>
      <c r="F25" s="16">
        <v>16</v>
      </c>
      <c r="G25" s="13">
        <v>1142.0899999999999</v>
      </c>
      <c r="H25" s="23">
        <v>14</v>
      </c>
      <c r="I25" s="1">
        <v>558.1</v>
      </c>
      <c r="J25" s="16">
        <v>27</v>
      </c>
      <c r="K25" s="13">
        <v>1085.31</v>
      </c>
      <c r="L25" s="23">
        <v>25</v>
      </c>
      <c r="M25" s="1">
        <v>932.7</v>
      </c>
      <c r="N25" s="16">
        <v>40</v>
      </c>
      <c r="O25" s="15">
        <v>1575.85</v>
      </c>
      <c r="P25" s="23">
        <v>48</v>
      </c>
      <c r="Q25" s="28">
        <v>2394.2800000000002</v>
      </c>
      <c r="R25" s="16">
        <v>79</v>
      </c>
      <c r="S25" s="15">
        <v>3219.21</v>
      </c>
      <c r="T25" s="23">
        <v>36</v>
      </c>
      <c r="U25" s="28">
        <v>2597.56</v>
      </c>
      <c r="V25" s="16">
        <v>24</v>
      </c>
      <c r="W25" s="15">
        <v>2136</v>
      </c>
      <c r="X25" s="23">
        <v>25</v>
      </c>
      <c r="Y25" s="28">
        <v>2122.4</v>
      </c>
      <c r="Z25" s="43">
        <f>B25+D25+F25+H25+J25+L25+N25+P25+R25+T25+V25+X25</f>
        <v>379</v>
      </c>
      <c r="AA25" s="12">
        <f>C25+E25+G25+I25+K25+M25+O25+Q25+S25+U25+W25+Y25</f>
        <v>20550.900000000001</v>
      </c>
    </row>
    <row r="26" spans="1:27" ht="12.75" customHeight="1" x14ac:dyDescent="0.25">
      <c r="A26" s="3" t="s">
        <v>51</v>
      </c>
      <c r="B26" s="16">
        <v>5</v>
      </c>
      <c r="C26" s="13">
        <v>156.97</v>
      </c>
      <c r="D26" s="23">
        <v>2</v>
      </c>
      <c r="E26" s="1">
        <v>87.85</v>
      </c>
      <c r="F26" s="16">
        <v>7</v>
      </c>
      <c r="G26" s="13">
        <v>414.15</v>
      </c>
      <c r="H26" s="23">
        <v>5</v>
      </c>
      <c r="I26" s="1">
        <v>118.65</v>
      </c>
      <c r="J26" s="16">
        <v>6</v>
      </c>
      <c r="K26" s="13">
        <v>287.60000000000002</v>
      </c>
      <c r="L26" s="23">
        <v>10</v>
      </c>
      <c r="M26" s="1">
        <v>349.06</v>
      </c>
      <c r="N26" s="16">
        <v>21</v>
      </c>
      <c r="O26" s="15">
        <v>574.15</v>
      </c>
      <c r="P26" s="23">
        <v>27</v>
      </c>
      <c r="Q26" s="28">
        <v>913.49</v>
      </c>
      <c r="R26" s="16">
        <v>42</v>
      </c>
      <c r="S26" s="15">
        <v>1154.82</v>
      </c>
      <c r="T26" s="23">
        <v>17</v>
      </c>
      <c r="U26" s="28">
        <v>665.23</v>
      </c>
      <c r="V26" s="16">
        <v>5</v>
      </c>
      <c r="W26" s="15">
        <v>455.08</v>
      </c>
      <c r="X26" s="23">
        <v>2</v>
      </c>
      <c r="Y26" s="28">
        <v>155.86000000000001</v>
      </c>
      <c r="Z26" s="43">
        <f>B26+D26+F26+H26+J26+L26+N26+P26+R26+T26+V26+X26</f>
        <v>149</v>
      </c>
      <c r="AA26" s="12">
        <f>C26+E26+G26+I26+K26+M26+O26+Q26+S26+U26+W26+Y26</f>
        <v>5332.9099999999989</v>
      </c>
    </row>
    <row r="27" spans="1:27" s="45" customFormat="1" ht="12.75" customHeight="1" x14ac:dyDescent="0.3">
      <c r="A27" s="39" t="s">
        <v>68</v>
      </c>
      <c r="B27" s="42">
        <f t="shared" ref="B27:Y27" si="6">B25+B26</f>
        <v>22</v>
      </c>
      <c r="C27" s="59">
        <f t="shared" si="6"/>
        <v>1288.19</v>
      </c>
      <c r="D27" s="60">
        <f t="shared" si="6"/>
        <v>30</v>
      </c>
      <c r="E27" s="61">
        <f t="shared" si="6"/>
        <v>1744.03</v>
      </c>
      <c r="F27" s="42">
        <f t="shared" si="6"/>
        <v>23</v>
      </c>
      <c r="G27" s="59">
        <f t="shared" si="6"/>
        <v>1556.2399999999998</v>
      </c>
      <c r="H27" s="60">
        <f t="shared" si="6"/>
        <v>19</v>
      </c>
      <c r="I27" s="61">
        <f t="shared" si="6"/>
        <v>676.75</v>
      </c>
      <c r="J27" s="42">
        <f t="shared" si="6"/>
        <v>33</v>
      </c>
      <c r="K27" s="59">
        <f t="shared" si="6"/>
        <v>1372.9099999999999</v>
      </c>
      <c r="L27" s="60">
        <f t="shared" si="6"/>
        <v>35</v>
      </c>
      <c r="M27" s="61">
        <f t="shared" si="6"/>
        <v>1281.76</v>
      </c>
      <c r="N27" s="42">
        <f t="shared" si="6"/>
        <v>61</v>
      </c>
      <c r="O27" s="59">
        <f t="shared" si="6"/>
        <v>2150</v>
      </c>
      <c r="P27" s="60">
        <f t="shared" si="6"/>
        <v>75</v>
      </c>
      <c r="Q27" s="61">
        <f t="shared" si="6"/>
        <v>3307.7700000000004</v>
      </c>
      <c r="R27" s="42">
        <f t="shared" si="6"/>
        <v>121</v>
      </c>
      <c r="S27" s="59">
        <f t="shared" si="6"/>
        <v>4374.03</v>
      </c>
      <c r="T27" s="60">
        <f t="shared" si="6"/>
        <v>53</v>
      </c>
      <c r="U27" s="61">
        <f t="shared" si="6"/>
        <v>3262.79</v>
      </c>
      <c r="V27" s="42">
        <f t="shared" si="6"/>
        <v>29</v>
      </c>
      <c r="W27" s="59">
        <f t="shared" si="6"/>
        <v>2591.08</v>
      </c>
      <c r="X27" s="60">
        <f t="shared" si="6"/>
        <v>27</v>
      </c>
      <c r="Y27" s="61">
        <f t="shared" si="6"/>
        <v>2278.2600000000002</v>
      </c>
      <c r="Z27" s="66">
        <f t="shared" ref="Z27:AA27" si="7">SUM(Z25:Z26)</f>
        <v>528</v>
      </c>
      <c r="AA27" s="94">
        <f t="shared" si="7"/>
        <v>25883.81</v>
      </c>
    </row>
    <row r="28" spans="1:27" s="45" customFormat="1" ht="12.75" customHeight="1" x14ac:dyDescent="0.3">
      <c r="A28" s="39"/>
      <c r="B28" s="37"/>
      <c r="C28" s="63"/>
      <c r="D28" s="47"/>
      <c r="E28" s="62"/>
      <c r="F28" s="37"/>
      <c r="G28" s="63"/>
      <c r="H28" s="47"/>
      <c r="I28" s="62"/>
      <c r="J28" s="37"/>
      <c r="K28" s="63"/>
      <c r="L28" s="47"/>
      <c r="M28" s="62"/>
      <c r="N28" s="37"/>
      <c r="O28" s="63"/>
      <c r="P28" s="47"/>
      <c r="Q28" s="62"/>
      <c r="R28" s="37"/>
      <c r="S28" s="63"/>
      <c r="T28" s="47"/>
      <c r="U28" s="62"/>
      <c r="V28" s="37"/>
      <c r="W28" s="63"/>
      <c r="X28" s="47"/>
      <c r="Y28" s="62"/>
      <c r="Z28" s="40"/>
      <c r="AA28" s="64"/>
    </row>
    <row r="29" spans="1:27" ht="12.75" customHeight="1" x14ac:dyDescent="0.3">
      <c r="A29" s="21" t="s">
        <v>19</v>
      </c>
      <c r="B29" s="16"/>
      <c r="C29" s="26">
        <f>SUM(C14+C22+C27)</f>
        <v>13377.59</v>
      </c>
      <c r="E29" s="10">
        <f>SUM(E14+E22+E27)</f>
        <v>9406.630000000001</v>
      </c>
      <c r="F29" s="16"/>
      <c r="G29" s="26">
        <f>SUM(G14+G22+G27)</f>
        <v>5203.3099999999995</v>
      </c>
      <c r="I29" s="10">
        <f>SUM(I14+I22+I27)</f>
        <v>8884.2200000000012</v>
      </c>
      <c r="J29" s="16"/>
      <c r="K29" s="26">
        <f>SUM(K14+K22+K27)</f>
        <v>10129.82</v>
      </c>
      <c r="M29" s="10">
        <f>SUM(M14+M22+M27)</f>
        <v>5993.3600000000006</v>
      </c>
      <c r="N29" s="16"/>
      <c r="O29" s="26">
        <f>SUM(O14+O22+O27)</f>
        <v>5845.34</v>
      </c>
      <c r="Q29" s="10">
        <f>SUM(Q14+Q22+Q27)</f>
        <v>15775.07</v>
      </c>
      <c r="R29" s="16"/>
      <c r="S29" s="26">
        <f>SUM(S14+S22+S27)</f>
        <v>14248.650000000001</v>
      </c>
      <c r="U29" s="10">
        <f>SUM(U14+U22+U27)</f>
        <v>18298.740000000002</v>
      </c>
      <c r="V29" s="16"/>
      <c r="W29" s="26">
        <f>SUM(W14+W22+W27)</f>
        <v>9678.23</v>
      </c>
      <c r="Y29" s="10">
        <f>SUM(Y14+Y22+Y27)</f>
        <v>11196.53</v>
      </c>
      <c r="Z29" s="43"/>
      <c r="AA29" s="8">
        <f>SUM(AA14+AA22+AA27)</f>
        <v>128037.48999999999</v>
      </c>
    </row>
    <row r="30" spans="1:27" ht="12.75" customHeight="1" x14ac:dyDescent="0.25">
      <c r="B30" s="16"/>
      <c r="C30" s="13"/>
      <c r="F30" s="16"/>
      <c r="G30" s="13"/>
      <c r="J30" s="16"/>
      <c r="K30" s="13"/>
      <c r="N30" s="16"/>
      <c r="O30" s="13"/>
      <c r="R30" s="16"/>
      <c r="S30" s="13"/>
      <c r="V30" s="16"/>
      <c r="W30" s="13"/>
      <c r="Z30" s="43"/>
      <c r="AA30" s="6"/>
    </row>
    <row r="31" spans="1:27" ht="12.75" customHeight="1" x14ac:dyDescent="0.3">
      <c r="A31" s="4" t="s">
        <v>28</v>
      </c>
      <c r="B31" s="16"/>
      <c r="C31" s="26"/>
      <c r="E31" s="10"/>
      <c r="F31" s="16"/>
      <c r="G31" s="46"/>
      <c r="I31" s="10"/>
      <c r="J31" s="16"/>
      <c r="K31" s="26"/>
      <c r="M31" s="10"/>
      <c r="N31" s="16"/>
      <c r="O31" s="26"/>
      <c r="Q31" s="10"/>
      <c r="R31" s="16"/>
      <c r="S31" s="26"/>
      <c r="U31" s="10"/>
      <c r="V31" s="16"/>
      <c r="W31" s="26"/>
      <c r="Y31" s="24"/>
      <c r="Z31" s="43"/>
      <c r="AA31" s="9"/>
    </row>
    <row r="32" spans="1:27" s="57" customFormat="1" x14ac:dyDescent="0.25">
      <c r="A32" s="52" t="s">
        <v>46</v>
      </c>
      <c r="B32" s="53"/>
      <c r="C32" s="53"/>
      <c r="D32" s="48">
        <v>1</v>
      </c>
      <c r="E32" s="48">
        <v>108</v>
      </c>
      <c r="F32" s="53">
        <v>1</v>
      </c>
      <c r="G32" s="53">
        <v>210.31</v>
      </c>
      <c r="H32" s="48">
        <v>2</v>
      </c>
      <c r="I32" s="48">
        <v>1022.5</v>
      </c>
      <c r="J32" s="53"/>
      <c r="K32" s="53"/>
      <c r="L32" s="48">
        <v>6</v>
      </c>
      <c r="M32" s="48">
        <v>1290.6300000000001</v>
      </c>
      <c r="N32" s="53">
        <v>23</v>
      </c>
      <c r="O32" s="53">
        <v>11104.14</v>
      </c>
      <c r="P32" s="48"/>
      <c r="Q32" s="48"/>
      <c r="R32" s="53"/>
      <c r="S32" s="53"/>
      <c r="T32" s="48">
        <v>2</v>
      </c>
      <c r="U32" s="48">
        <v>727.01</v>
      </c>
      <c r="V32" s="53">
        <v>5</v>
      </c>
      <c r="W32" s="53">
        <v>2012.45</v>
      </c>
      <c r="X32" s="48"/>
      <c r="Y32" s="48"/>
      <c r="Z32" s="38">
        <f t="shared" ref="Z32:AA34" si="8">SUM(B32+D32+F32+H32+J32+L32+N32+P32+R32+T32+V32+X32)</f>
        <v>40</v>
      </c>
      <c r="AA32" s="56">
        <f t="shared" si="8"/>
        <v>16475.04</v>
      </c>
    </row>
    <row r="33" spans="1:31" s="57" customFormat="1" x14ac:dyDescent="0.25">
      <c r="A33" s="52" t="s">
        <v>62</v>
      </c>
      <c r="B33" s="53"/>
      <c r="C33" s="53"/>
      <c r="D33" s="48">
        <v>2</v>
      </c>
      <c r="E33" s="48">
        <v>166.19</v>
      </c>
      <c r="F33" s="53"/>
      <c r="G33" s="53"/>
      <c r="H33" s="48">
        <v>1</v>
      </c>
      <c r="I33" s="48">
        <v>100.59</v>
      </c>
      <c r="J33" s="53"/>
      <c r="K33" s="53"/>
      <c r="L33" s="48"/>
      <c r="M33" s="48"/>
      <c r="N33" s="53"/>
      <c r="O33" s="53"/>
      <c r="P33" s="48"/>
      <c r="Q33" s="48"/>
      <c r="R33" s="53"/>
      <c r="S33" s="53"/>
      <c r="T33" s="48">
        <v>2</v>
      </c>
      <c r="U33" s="48">
        <v>130.93</v>
      </c>
      <c r="V33" s="53"/>
      <c r="W33" s="53"/>
      <c r="X33" s="48">
        <v>2</v>
      </c>
      <c r="Y33" s="48">
        <v>104.44</v>
      </c>
      <c r="Z33" s="38">
        <f t="shared" si="8"/>
        <v>7</v>
      </c>
      <c r="AA33" s="56">
        <f t="shared" si="8"/>
        <v>502.15</v>
      </c>
    </row>
    <row r="34" spans="1:31" s="57" customFormat="1" x14ac:dyDescent="0.25">
      <c r="A34" s="52" t="s">
        <v>47</v>
      </c>
      <c r="B34" s="54"/>
      <c r="C34" s="54"/>
      <c r="D34" s="55"/>
      <c r="E34" s="55"/>
      <c r="F34" s="54"/>
      <c r="G34" s="54"/>
      <c r="H34" s="55"/>
      <c r="I34" s="55"/>
      <c r="J34" s="54"/>
      <c r="K34" s="54"/>
      <c r="L34" s="55"/>
      <c r="M34" s="55"/>
      <c r="N34" s="54"/>
      <c r="O34" s="54"/>
      <c r="P34" s="55"/>
      <c r="Q34" s="55"/>
      <c r="R34" s="54"/>
      <c r="S34" s="54"/>
      <c r="T34" s="55"/>
      <c r="U34" s="55"/>
      <c r="V34" s="54"/>
      <c r="W34" s="54"/>
      <c r="X34" s="55"/>
      <c r="Y34" s="55"/>
      <c r="Z34" s="65">
        <f t="shared" si="8"/>
        <v>0</v>
      </c>
      <c r="AA34" s="58">
        <f t="shared" si="8"/>
        <v>0</v>
      </c>
    </row>
    <row r="35" spans="1:31" s="4" customFormat="1" ht="12.75" customHeight="1" x14ac:dyDescent="0.3">
      <c r="A35" s="4" t="s">
        <v>59</v>
      </c>
      <c r="B35" s="70">
        <f t="shared" ref="B35:AA35" si="9">SUM(B32:B34)</f>
        <v>0</v>
      </c>
      <c r="C35" s="49">
        <f t="shared" si="9"/>
        <v>0</v>
      </c>
      <c r="D35" s="71">
        <f t="shared" si="9"/>
        <v>3</v>
      </c>
      <c r="E35" s="50">
        <f t="shared" si="9"/>
        <v>274.19</v>
      </c>
      <c r="F35" s="70">
        <f t="shared" si="9"/>
        <v>1</v>
      </c>
      <c r="G35" s="49">
        <f t="shared" si="9"/>
        <v>210.31</v>
      </c>
      <c r="H35" s="71">
        <f t="shared" si="9"/>
        <v>3</v>
      </c>
      <c r="I35" s="50">
        <f t="shared" si="9"/>
        <v>1123.0899999999999</v>
      </c>
      <c r="J35" s="70">
        <f t="shared" si="9"/>
        <v>0</v>
      </c>
      <c r="K35" s="49">
        <f t="shared" si="9"/>
        <v>0</v>
      </c>
      <c r="L35" s="71">
        <f t="shared" si="9"/>
        <v>6</v>
      </c>
      <c r="M35" s="50">
        <f t="shared" si="9"/>
        <v>1290.6300000000001</v>
      </c>
      <c r="N35" s="70">
        <f t="shared" si="9"/>
        <v>23</v>
      </c>
      <c r="O35" s="49">
        <f t="shared" si="9"/>
        <v>11104.14</v>
      </c>
      <c r="P35" s="71">
        <f t="shared" si="9"/>
        <v>0</v>
      </c>
      <c r="Q35" s="50">
        <f t="shared" si="9"/>
        <v>0</v>
      </c>
      <c r="R35" s="70">
        <f t="shared" si="9"/>
        <v>0</v>
      </c>
      <c r="S35" s="49">
        <f t="shared" si="9"/>
        <v>0</v>
      </c>
      <c r="T35" s="71">
        <f t="shared" si="9"/>
        <v>4</v>
      </c>
      <c r="U35" s="50">
        <f t="shared" si="9"/>
        <v>857.94</v>
      </c>
      <c r="V35" s="70">
        <f t="shared" si="9"/>
        <v>5</v>
      </c>
      <c r="W35" s="49">
        <f t="shared" si="9"/>
        <v>2012.45</v>
      </c>
      <c r="X35" s="71">
        <f t="shared" si="9"/>
        <v>2</v>
      </c>
      <c r="Y35" s="50">
        <f t="shared" si="9"/>
        <v>104.44</v>
      </c>
      <c r="Z35" s="74">
        <f t="shared" si="9"/>
        <v>47</v>
      </c>
      <c r="AA35" s="51">
        <f t="shared" si="9"/>
        <v>16977.190000000002</v>
      </c>
    </row>
    <row r="36" spans="1:31" s="4" customFormat="1" ht="12.75" customHeight="1" x14ac:dyDescent="0.3">
      <c r="B36" s="70"/>
      <c r="C36" s="49"/>
      <c r="D36" s="71"/>
      <c r="E36" s="50"/>
      <c r="F36" s="70"/>
      <c r="G36" s="49"/>
      <c r="H36" s="71"/>
      <c r="I36" s="50"/>
      <c r="J36" s="70"/>
      <c r="K36" s="49"/>
      <c r="L36" s="71"/>
      <c r="M36" s="50"/>
      <c r="N36" s="70"/>
      <c r="O36" s="49"/>
      <c r="P36" s="71"/>
      <c r="Q36" s="50"/>
      <c r="R36" s="70"/>
      <c r="S36" s="49"/>
      <c r="T36" s="71"/>
      <c r="U36" s="50"/>
      <c r="V36" s="70"/>
      <c r="W36" s="49"/>
      <c r="X36" s="71"/>
      <c r="Y36" s="50"/>
      <c r="Z36" s="74"/>
      <c r="AA36" s="51"/>
    </row>
    <row r="37" spans="1:31" s="4" customFormat="1" ht="12.75" customHeight="1" x14ac:dyDescent="0.3">
      <c r="A37" s="24"/>
      <c r="B37" s="70"/>
      <c r="C37" s="49"/>
      <c r="D37" s="71"/>
      <c r="E37" s="50"/>
      <c r="F37" s="70"/>
      <c r="G37" s="49"/>
      <c r="H37" s="71"/>
      <c r="I37" s="50"/>
      <c r="J37" s="70"/>
      <c r="K37" s="49"/>
      <c r="L37" s="71"/>
      <c r="M37" s="50"/>
      <c r="N37" s="70"/>
      <c r="O37" s="49"/>
      <c r="P37" s="71"/>
      <c r="Q37" s="50"/>
      <c r="R37" s="70"/>
      <c r="S37" s="49"/>
      <c r="T37" s="71"/>
      <c r="U37" s="50"/>
      <c r="V37" s="70"/>
      <c r="W37" s="49"/>
      <c r="X37" s="71"/>
      <c r="Y37" s="50"/>
      <c r="Z37" s="74"/>
      <c r="AA37" s="51"/>
    </row>
    <row r="38" spans="1:31" s="3" customFormat="1" ht="12.75" customHeight="1" x14ac:dyDescent="0.3">
      <c r="A38" s="4"/>
      <c r="B38" s="16"/>
      <c r="C38" s="67"/>
      <c r="D38" s="23"/>
      <c r="E38" s="68"/>
      <c r="F38" s="16"/>
      <c r="G38" s="67"/>
      <c r="H38" s="23"/>
      <c r="I38" s="68"/>
      <c r="J38" s="16"/>
      <c r="K38" s="67"/>
      <c r="L38" s="23"/>
      <c r="M38" s="68"/>
      <c r="N38" s="16"/>
      <c r="O38" s="67"/>
      <c r="P38" s="23"/>
      <c r="Q38" s="68"/>
      <c r="R38" s="16"/>
      <c r="S38" s="67"/>
      <c r="T38" s="23"/>
      <c r="U38" s="68"/>
      <c r="V38" s="16"/>
      <c r="W38" s="67"/>
      <c r="X38" s="23"/>
      <c r="Y38" s="68"/>
      <c r="Z38" s="43"/>
      <c r="AA38" s="69"/>
      <c r="AB38" s="4"/>
    </row>
    <row r="39" spans="1:31" s="79" customFormat="1" ht="26" x14ac:dyDescent="0.3">
      <c r="A39" s="76" t="s">
        <v>64</v>
      </c>
      <c r="B39" s="77"/>
      <c r="C39" s="78">
        <f>C29-C5-C35</f>
        <v>11585.59</v>
      </c>
      <c r="D39" s="77"/>
      <c r="E39" s="78">
        <f>E29-E5-E35</f>
        <v>7663.4400000000014</v>
      </c>
      <c r="F39" s="78"/>
      <c r="G39" s="78">
        <f>G29-G5-G35</f>
        <v>4217.9999999999991</v>
      </c>
      <c r="H39" s="77"/>
      <c r="I39" s="78">
        <f>I29-I5-I35</f>
        <v>6719.630000000001</v>
      </c>
      <c r="J39" s="77"/>
      <c r="K39" s="78">
        <f>K29-K5-K35</f>
        <v>9132.32</v>
      </c>
      <c r="L39" s="77"/>
      <c r="M39" s="78">
        <f>M29-M5-M35</f>
        <v>3786.2300000000005</v>
      </c>
      <c r="N39" s="78"/>
      <c r="O39" s="78">
        <f>O29-O5-O35</f>
        <v>-6654.2999999999993</v>
      </c>
      <c r="P39" s="77"/>
      <c r="Q39" s="78">
        <f>Q29-Q5-Q35</f>
        <v>14336.07</v>
      </c>
      <c r="R39" s="77"/>
      <c r="S39" s="78">
        <f>S29-S5-S35</f>
        <v>12103.150000000001</v>
      </c>
      <c r="T39" s="77"/>
      <c r="U39" s="78">
        <f>U29-U5-U35</f>
        <v>15600.800000000001</v>
      </c>
      <c r="V39" s="77"/>
      <c r="W39" s="78">
        <f>W29-W5-W35</f>
        <v>5782.78</v>
      </c>
      <c r="X39" s="77"/>
      <c r="Y39" s="78">
        <f>Y29-Y5-Y35</f>
        <v>9061.09</v>
      </c>
      <c r="Z39" s="77"/>
      <c r="AA39" s="78">
        <f>AA29-AA5-AA35</f>
        <v>93334.799999999988</v>
      </c>
      <c r="AB39" s="4"/>
      <c r="AE39" s="80"/>
    </row>
    <row r="40" spans="1:31" x14ac:dyDescent="0.25">
      <c r="A40" s="3"/>
      <c r="B40" s="3"/>
      <c r="C40"/>
      <c r="D40" s="3"/>
      <c r="E40"/>
      <c r="F40" s="3"/>
      <c r="G40"/>
      <c r="H40" s="3"/>
      <c r="I40"/>
      <c r="J40" s="3"/>
      <c r="K40"/>
      <c r="L40" s="3"/>
      <c r="M40"/>
      <c r="N40" s="3"/>
      <c r="O40"/>
      <c r="P40" s="3"/>
      <c r="Q40"/>
      <c r="R40" s="3"/>
      <c r="S40"/>
      <c r="T40" s="3"/>
      <c r="U40"/>
      <c r="V40" s="3"/>
      <c r="W40"/>
      <c r="X40" s="3"/>
      <c r="Y40"/>
      <c r="Z40" s="3"/>
      <c r="AA40"/>
    </row>
  </sheetData>
  <sheetProtection algorithmName="SHA-512" hashValue="Y0ZuT8y5jIbxVY/VyVkzMW8oazPcA1wpDtnzJ+rsTlu5pO2TxoLQfVqq5Xcn3AtV4UkeLBb6xtvTGXGzUTp8fg==" saltValue="DwYxgxbzqgWJuFhTrfk/0g==" spinCount="100000" sheet="1" objects="1" scenarios="1" formatCells="0" formatColumns="0" formatRows="0" sort="0" autoFilter="0"/>
  <mergeCells count="13">
    <mergeCell ref="B1:C1"/>
    <mergeCell ref="D1:E1"/>
    <mergeCell ref="F1:G1"/>
    <mergeCell ref="H1:I1"/>
    <mergeCell ref="J1:K1"/>
    <mergeCell ref="V1:W1"/>
    <mergeCell ref="X1:Y1"/>
    <mergeCell ref="Z1:AA1"/>
    <mergeCell ref="L1:M1"/>
    <mergeCell ref="N1:O1"/>
    <mergeCell ref="P1:Q1"/>
    <mergeCell ref="R1:S1"/>
    <mergeCell ref="T1:U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pageSetUpPr fitToPage="1"/>
  </sheetPr>
  <dimension ref="A1:AE40"/>
  <sheetViews>
    <sheetView workbookViewId="0">
      <pane xSplit="1" topLeftCell="B1" activePane="topRight" state="frozen"/>
      <selection pane="topRight"/>
    </sheetView>
  </sheetViews>
  <sheetFormatPr defaultRowHeight="12.5" x14ac:dyDescent="0.25"/>
  <cols>
    <col min="1" max="1" width="50.7265625" customWidth="1"/>
    <col min="2" max="2" width="9.7265625" style="23" customWidth="1"/>
    <col min="3" max="3" width="14.54296875" style="1" customWidth="1"/>
    <col min="4" max="4" width="9.7265625" style="23" customWidth="1"/>
    <col min="5" max="5" width="14.54296875" style="1" customWidth="1"/>
    <col min="6" max="6" width="9.7265625" style="23" customWidth="1"/>
    <col min="7" max="7" width="14.54296875" style="1" customWidth="1"/>
    <col min="8" max="8" width="9.7265625" style="23" customWidth="1"/>
    <col min="9" max="9" width="14.54296875" style="1" customWidth="1"/>
    <col min="10" max="10" width="9.7265625" style="23" customWidth="1"/>
    <col min="11" max="11" width="14.54296875" style="1" customWidth="1"/>
    <col min="12" max="12" width="9.7265625" style="23" customWidth="1"/>
    <col min="13" max="13" width="14.54296875" style="1" customWidth="1"/>
    <col min="14" max="14" width="9.7265625" style="23" customWidth="1"/>
    <col min="15" max="15" width="14.54296875" style="1" customWidth="1"/>
    <col min="16" max="16" width="9.7265625" style="23" customWidth="1"/>
    <col min="17" max="17" width="14.54296875" style="1" customWidth="1"/>
    <col min="18" max="18" width="9.7265625" style="23" customWidth="1"/>
    <col min="19" max="19" width="14.54296875" style="1" customWidth="1"/>
    <col min="20" max="20" width="9.7265625" style="23" customWidth="1"/>
    <col min="21" max="21" width="14.54296875" style="1" customWidth="1"/>
    <col min="22" max="22" width="9.7265625" style="23" customWidth="1"/>
    <col min="23" max="23" width="14.54296875" style="1" customWidth="1"/>
    <col min="24" max="24" width="9.7265625" style="23" customWidth="1"/>
    <col min="25" max="25" width="14.54296875" style="1" customWidth="1"/>
    <col min="26" max="26" width="9.7265625" style="23" customWidth="1"/>
    <col min="27" max="27" width="14.54296875" style="1" customWidth="1"/>
    <col min="28" max="194" width="8.81640625" customWidth="1"/>
  </cols>
  <sheetData>
    <row r="1" spans="1:29" ht="16.5" customHeight="1" x14ac:dyDescent="0.3">
      <c r="A1" s="4" t="s">
        <v>85</v>
      </c>
      <c r="B1" s="626" t="s">
        <v>0</v>
      </c>
      <c r="C1" s="626"/>
      <c r="D1" s="627" t="s">
        <v>1</v>
      </c>
      <c r="E1" s="627"/>
      <c r="F1" s="626" t="s">
        <v>2</v>
      </c>
      <c r="G1" s="626"/>
      <c r="H1" s="627" t="s">
        <v>3</v>
      </c>
      <c r="I1" s="627"/>
      <c r="J1" s="626" t="s">
        <v>4</v>
      </c>
      <c r="K1" s="626"/>
      <c r="L1" s="627" t="s">
        <v>5</v>
      </c>
      <c r="M1" s="627"/>
      <c r="N1" s="626" t="s">
        <v>6</v>
      </c>
      <c r="O1" s="626"/>
      <c r="P1" s="627" t="s">
        <v>7</v>
      </c>
      <c r="Q1" s="627"/>
      <c r="R1" s="626" t="s">
        <v>8</v>
      </c>
      <c r="S1" s="626"/>
      <c r="T1" s="627" t="s">
        <v>9</v>
      </c>
      <c r="U1" s="627"/>
      <c r="V1" s="626" t="s">
        <v>10</v>
      </c>
      <c r="W1" s="626"/>
      <c r="X1" s="627" t="s">
        <v>11</v>
      </c>
      <c r="Y1" s="627"/>
      <c r="Z1" s="628" t="s">
        <v>12</v>
      </c>
      <c r="AA1" s="628"/>
    </row>
    <row r="2" spans="1:29" ht="12.75" customHeight="1" x14ac:dyDescent="0.3">
      <c r="A2" s="4" t="s">
        <v>65</v>
      </c>
      <c r="B2" s="36" t="s">
        <v>13</v>
      </c>
      <c r="C2" s="81" t="s">
        <v>14</v>
      </c>
      <c r="D2" s="41" t="s">
        <v>13</v>
      </c>
      <c r="E2" s="82" t="s">
        <v>14</v>
      </c>
      <c r="F2" s="36" t="s">
        <v>13</v>
      </c>
      <c r="G2" s="81" t="s">
        <v>14</v>
      </c>
      <c r="H2" s="41" t="s">
        <v>13</v>
      </c>
      <c r="I2" s="82" t="s">
        <v>14</v>
      </c>
      <c r="J2" s="36" t="s">
        <v>13</v>
      </c>
      <c r="K2" s="81" t="s">
        <v>14</v>
      </c>
      <c r="L2" s="41" t="s">
        <v>13</v>
      </c>
      <c r="M2" s="82" t="s">
        <v>14</v>
      </c>
      <c r="N2" s="36" t="s">
        <v>13</v>
      </c>
      <c r="O2" s="81" t="s">
        <v>14</v>
      </c>
      <c r="P2" s="41" t="s">
        <v>13</v>
      </c>
      <c r="Q2" s="82" t="s">
        <v>14</v>
      </c>
      <c r="R2" s="36" t="s">
        <v>13</v>
      </c>
      <c r="S2" s="81" t="s">
        <v>14</v>
      </c>
      <c r="T2" s="41" t="s">
        <v>13</v>
      </c>
      <c r="U2" s="82" t="s">
        <v>14</v>
      </c>
      <c r="V2" s="36" t="s">
        <v>13</v>
      </c>
      <c r="W2" s="81" t="s">
        <v>14</v>
      </c>
      <c r="X2" s="41" t="s">
        <v>13</v>
      </c>
      <c r="Y2" s="82" t="s">
        <v>14</v>
      </c>
      <c r="Z2" s="83" t="s">
        <v>13</v>
      </c>
      <c r="AA2" s="17" t="s">
        <v>14</v>
      </c>
    </row>
    <row r="3" spans="1:29" ht="12.75" customHeight="1" x14ac:dyDescent="0.25">
      <c r="A3" s="19" t="s">
        <v>77</v>
      </c>
      <c r="B3" s="16">
        <v>353</v>
      </c>
      <c r="C3" s="13">
        <v>1918.5</v>
      </c>
      <c r="D3" s="23">
        <v>285</v>
      </c>
      <c r="E3" s="1">
        <v>1542.5</v>
      </c>
      <c r="F3" s="16">
        <v>266</v>
      </c>
      <c r="G3" s="13">
        <v>1320.5</v>
      </c>
      <c r="H3" s="23">
        <v>213</v>
      </c>
      <c r="I3" s="1">
        <v>1126</v>
      </c>
      <c r="J3" s="16">
        <v>308</v>
      </c>
      <c r="K3" s="13">
        <v>1663.5</v>
      </c>
      <c r="L3" s="23">
        <v>241</v>
      </c>
      <c r="M3" s="1">
        <v>1405</v>
      </c>
      <c r="N3" s="16">
        <v>292</v>
      </c>
      <c r="O3" s="13">
        <v>1846.5</v>
      </c>
      <c r="P3" s="23">
        <v>344</v>
      </c>
      <c r="Q3" s="1">
        <v>2081</v>
      </c>
      <c r="R3" s="16">
        <v>386</v>
      </c>
      <c r="S3" s="13">
        <v>2021.5</v>
      </c>
      <c r="T3" s="23">
        <v>367</v>
      </c>
      <c r="U3" s="1">
        <v>1883</v>
      </c>
      <c r="V3" s="16">
        <v>355</v>
      </c>
      <c r="W3" s="13">
        <v>1976</v>
      </c>
      <c r="X3" s="23">
        <v>303</v>
      </c>
      <c r="Y3" s="1">
        <v>1570.5</v>
      </c>
      <c r="Z3" s="43">
        <f>B3+D3+F3+H3+J3+L3+N3+P3+R3+T3+V3+X3</f>
        <v>3713</v>
      </c>
      <c r="AA3" s="6">
        <f>C3+E3+G3+I3+K3+M3+O3+Q3+S3+U3+W3+Y3</f>
        <v>20354.5</v>
      </c>
    </row>
    <row r="4" spans="1:29" ht="12.75" customHeight="1" x14ac:dyDescent="0.25">
      <c r="A4" s="3" t="s">
        <v>38</v>
      </c>
      <c r="B4" s="16"/>
      <c r="C4" s="25">
        <v>696</v>
      </c>
      <c r="E4" s="27">
        <v>560</v>
      </c>
      <c r="F4" s="16"/>
      <c r="G4" s="25">
        <v>524</v>
      </c>
      <c r="I4" s="27">
        <v>410</v>
      </c>
      <c r="J4" s="16"/>
      <c r="K4" s="25">
        <v>598</v>
      </c>
      <c r="M4" s="27">
        <v>464</v>
      </c>
      <c r="N4" s="16"/>
      <c r="O4" s="25">
        <v>564</v>
      </c>
      <c r="Q4" s="27">
        <v>674</v>
      </c>
      <c r="R4" s="16"/>
      <c r="S4" s="25">
        <v>756</v>
      </c>
      <c r="U4" s="27">
        <v>708</v>
      </c>
      <c r="V4" s="16"/>
      <c r="W4" s="25">
        <v>688</v>
      </c>
      <c r="Y4" s="27">
        <v>592</v>
      </c>
      <c r="Z4" s="43"/>
      <c r="AA4" s="7">
        <f>C4+E4+G4+I4+K4+M4+O4+Q4+S4+U4+W4+Y4</f>
        <v>7234</v>
      </c>
      <c r="AB4" s="18"/>
    </row>
    <row r="5" spans="1:29" ht="12.75" customHeight="1" x14ac:dyDescent="0.3">
      <c r="A5" s="4" t="s">
        <v>15</v>
      </c>
      <c r="B5" s="16"/>
      <c r="C5" s="26">
        <f>SUM(C3:C4)</f>
        <v>2614.5</v>
      </c>
      <c r="E5" s="10">
        <f>SUM(E3:E4)</f>
        <v>2102.5</v>
      </c>
      <c r="F5" s="16"/>
      <c r="G5" s="26">
        <f>SUM(G3:G4)</f>
        <v>1844.5</v>
      </c>
      <c r="I5" s="10">
        <f>SUM(I3:I4)</f>
        <v>1536</v>
      </c>
      <c r="J5" s="16"/>
      <c r="K5" s="26">
        <f>SUM(K3:K4)</f>
        <v>2261.5</v>
      </c>
      <c r="M5" s="10">
        <f>SUM(M3:M4)</f>
        <v>1869</v>
      </c>
      <c r="N5" s="16"/>
      <c r="O5" s="26">
        <f>SUM(O3:O4)</f>
        <v>2410.5</v>
      </c>
      <c r="Q5" s="10">
        <f>SUM(Q3:Q4)</f>
        <v>2755</v>
      </c>
      <c r="R5" s="16"/>
      <c r="S5" s="26">
        <f>SUM(S3:S4)</f>
        <v>2777.5</v>
      </c>
      <c r="U5" s="10">
        <f>SUM(U3:U4)</f>
        <v>2591</v>
      </c>
      <c r="V5" s="16"/>
      <c r="W5" s="26">
        <f>SUM(W3:W4)</f>
        <v>2664</v>
      </c>
      <c r="Y5" s="10">
        <f>SUM(Y3:Y4)</f>
        <v>2162.5</v>
      </c>
      <c r="Z5" s="43"/>
      <c r="AA5" s="9">
        <f>SUM(AA3:AA4)</f>
        <v>27588.5</v>
      </c>
    </row>
    <row r="6" spans="1:29" ht="12.75" customHeight="1" x14ac:dyDescent="0.3">
      <c r="A6" s="3"/>
      <c r="B6" s="16"/>
      <c r="C6" s="26"/>
      <c r="E6" s="10"/>
      <c r="F6" s="16"/>
      <c r="G6" s="26"/>
      <c r="I6" s="10"/>
      <c r="J6" s="16"/>
      <c r="K6" s="26"/>
      <c r="M6" s="10"/>
      <c r="N6" s="16"/>
      <c r="O6" s="26"/>
      <c r="Q6" s="10"/>
      <c r="R6" s="16"/>
      <c r="S6" s="26"/>
      <c r="U6" s="10"/>
      <c r="V6" s="16"/>
      <c r="W6" s="26"/>
      <c r="Y6" s="10"/>
      <c r="Z6" s="43"/>
      <c r="AA6" s="9"/>
    </row>
    <row r="7" spans="1:29" s="3" customFormat="1" ht="12.75" customHeight="1" x14ac:dyDescent="0.25">
      <c r="A7" s="3" t="s">
        <v>67</v>
      </c>
      <c r="B7" s="16"/>
      <c r="C7" s="92">
        <v>119728.83</v>
      </c>
      <c r="D7" s="23"/>
      <c r="E7" s="93">
        <v>84742.87</v>
      </c>
      <c r="F7" s="16"/>
      <c r="G7" s="92">
        <v>71891.98</v>
      </c>
      <c r="H7" s="23"/>
      <c r="I7" s="93">
        <v>47456.79</v>
      </c>
      <c r="J7" s="16"/>
      <c r="K7" s="92">
        <v>78201.679999999993</v>
      </c>
      <c r="L7" s="23"/>
      <c r="M7" s="93">
        <v>69077.429999999993</v>
      </c>
      <c r="N7" s="16"/>
      <c r="O7" s="92">
        <v>75050.84</v>
      </c>
      <c r="P7" s="23"/>
      <c r="Q7" s="93">
        <v>106723.6</v>
      </c>
      <c r="R7" s="16"/>
      <c r="S7" s="92">
        <v>115219.51</v>
      </c>
      <c r="T7" s="23"/>
      <c r="U7" s="93">
        <v>136804.88</v>
      </c>
      <c r="V7" s="16"/>
      <c r="W7" s="92">
        <v>117324.61</v>
      </c>
      <c r="X7" s="23"/>
      <c r="Y7" s="93">
        <v>100264.2</v>
      </c>
      <c r="Z7" s="72"/>
      <c r="AA7" s="95">
        <f>C7+E7+G7+I7+K7+M7+O7+Q7+S7+U7+W7+Y7</f>
        <v>1122487.22</v>
      </c>
      <c r="AC7" s="93"/>
    </row>
    <row r="8" spans="1:29" ht="12.75" customHeight="1" x14ac:dyDescent="0.3">
      <c r="A8" s="4"/>
      <c r="B8" s="16"/>
      <c r="C8" s="26"/>
      <c r="E8" s="10"/>
      <c r="F8" s="16"/>
      <c r="G8" s="26"/>
      <c r="I8" s="10"/>
      <c r="J8" s="16"/>
      <c r="K8" s="26"/>
      <c r="M8" s="10"/>
      <c r="N8" s="16"/>
      <c r="O8" s="26"/>
      <c r="Q8" s="10"/>
      <c r="R8" s="16"/>
      <c r="S8" s="26"/>
      <c r="U8" s="10"/>
      <c r="V8" s="16"/>
      <c r="W8" s="26"/>
      <c r="Y8" s="10"/>
      <c r="Z8" s="72"/>
      <c r="AA8" s="9"/>
      <c r="AC8" s="11"/>
    </row>
    <row r="9" spans="1:29" ht="12.75" customHeight="1" x14ac:dyDescent="0.3">
      <c r="A9" s="4" t="s">
        <v>24</v>
      </c>
      <c r="B9" s="16"/>
      <c r="C9" s="13"/>
      <c r="F9" s="16"/>
      <c r="G9" s="13"/>
      <c r="J9" s="16"/>
      <c r="K9" s="13"/>
      <c r="N9" s="16"/>
      <c r="O9" s="13"/>
      <c r="R9" s="16"/>
      <c r="S9" s="13"/>
      <c r="V9" s="16"/>
      <c r="W9" s="13"/>
      <c r="Z9" s="43"/>
      <c r="AA9" s="6"/>
    </row>
    <row r="10" spans="1:29" ht="12.75" customHeight="1" x14ac:dyDescent="0.25">
      <c r="A10" s="3" t="s">
        <v>26</v>
      </c>
      <c r="B10" s="16">
        <v>193</v>
      </c>
      <c r="C10" s="13">
        <v>7750.81</v>
      </c>
      <c r="D10" s="530">
        <v>147</v>
      </c>
      <c r="E10" s="532">
        <v>4565.6899999999996</v>
      </c>
      <c r="F10" s="16">
        <v>133</v>
      </c>
      <c r="G10" s="13">
        <v>4113.49</v>
      </c>
      <c r="H10" s="23">
        <v>95</v>
      </c>
      <c r="I10" s="1">
        <v>2764.99</v>
      </c>
      <c r="J10" s="16">
        <v>138</v>
      </c>
      <c r="K10" s="13">
        <v>4889.46</v>
      </c>
      <c r="L10" s="23">
        <v>106</v>
      </c>
      <c r="M10" s="1">
        <v>4642.83</v>
      </c>
      <c r="N10" s="16">
        <v>140</v>
      </c>
      <c r="O10" s="13">
        <v>4831.17</v>
      </c>
      <c r="P10" s="23">
        <v>153</v>
      </c>
      <c r="Q10" s="1">
        <v>6944.71</v>
      </c>
      <c r="R10" s="16">
        <v>197</v>
      </c>
      <c r="S10" s="16">
        <v>7598.16</v>
      </c>
      <c r="T10" s="23">
        <v>209</v>
      </c>
      <c r="U10" s="1">
        <v>7804.08</v>
      </c>
      <c r="V10" s="16">
        <v>187</v>
      </c>
      <c r="W10" s="13">
        <v>8974.2000000000007</v>
      </c>
      <c r="X10" s="23">
        <v>176</v>
      </c>
      <c r="Y10" s="1">
        <v>7698.36</v>
      </c>
      <c r="Z10" s="43">
        <f t="shared" ref="Z10:AA13" si="0">B10+D10+F10+H10+J10+L10+N10+P10+R10+T10+V10+X10</f>
        <v>1874</v>
      </c>
      <c r="AA10" s="6">
        <f t="shared" si="0"/>
        <v>72577.95</v>
      </c>
    </row>
    <row r="11" spans="1:29" ht="12.75" customHeight="1" x14ac:dyDescent="0.25">
      <c r="A11" s="3" t="s">
        <v>79</v>
      </c>
      <c r="B11" s="16">
        <v>10</v>
      </c>
      <c r="C11" s="13">
        <v>764.62</v>
      </c>
      <c r="D11" s="530">
        <v>7</v>
      </c>
      <c r="E11" s="532">
        <v>319.27999999999997</v>
      </c>
      <c r="F11" s="16">
        <v>11</v>
      </c>
      <c r="G11" s="13">
        <v>908.37</v>
      </c>
      <c r="H11" s="23">
        <v>5</v>
      </c>
      <c r="I11" s="1">
        <v>113.47</v>
      </c>
      <c r="J11" s="16">
        <v>14</v>
      </c>
      <c r="K11" s="13">
        <v>1172.5999999999999</v>
      </c>
      <c r="L11" s="23">
        <v>11</v>
      </c>
      <c r="M11" s="1">
        <v>393.82</v>
      </c>
      <c r="N11" s="16">
        <v>10</v>
      </c>
      <c r="O11" s="13">
        <v>103.29</v>
      </c>
      <c r="P11" s="23">
        <v>8</v>
      </c>
      <c r="Q11" s="1">
        <v>397.22</v>
      </c>
      <c r="R11" s="16">
        <v>11</v>
      </c>
      <c r="S11" s="16">
        <v>691.42</v>
      </c>
      <c r="T11" s="23">
        <v>22</v>
      </c>
      <c r="U11" s="1">
        <v>1356.87</v>
      </c>
      <c r="V11" s="16">
        <v>24</v>
      </c>
      <c r="W11" s="13">
        <v>167.99</v>
      </c>
      <c r="X11" s="23">
        <v>15</v>
      </c>
      <c r="Y11" s="1">
        <v>485.69</v>
      </c>
      <c r="Z11" s="43">
        <f t="shared" ref="Z11" si="1">B11+D11+F11+H11+J11+L11+N11+P11+R11+T11+V11+X11</f>
        <v>148</v>
      </c>
      <c r="AA11" s="6">
        <f t="shared" ref="AA11" si="2">C11+E11+G11+I11+K11+M11+O11+Q11+S11+U11+W11+Y11</f>
        <v>6874.6399999999994</v>
      </c>
    </row>
    <row r="12" spans="1:29" ht="12.75" customHeight="1" x14ac:dyDescent="0.25">
      <c r="A12" s="360" t="s">
        <v>76</v>
      </c>
      <c r="B12" s="16">
        <v>23</v>
      </c>
      <c r="C12" s="13">
        <v>359.14</v>
      </c>
      <c r="D12" s="530">
        <v>-7</v>
      </c>
      <c r="E12" s="532">
        <v>-200.94</v>
      </c>
      <c r="F12" s="16">
        <v>2</v>
      </c>
      <c r="G12" s="13">
        <v>24.76</v>
      </c>
      <c r="H12" s="23">
        <v>-2</v>
      </c>
      <c r="I12" s="1">
        <v>-70</v>
      </c>
      <c r="J12" s="16">
        <v>7</v>
      </c>
      <c r="K12" s="13">
        <v>161.22</v>
      </c>
      <c r="N12" s="16">
        <v>4</v>
      </c>
      <c r="O12" s="13">
        <v>38.020000000000003</v>
      </c>
      <c r="P12" s="23">
        <v>2</v>
      </c>
      <c r="Q12" s="1">
        <v>13.87</v>
      </c>
      <c r="R12" s="16">
        <v>8</v>
      </c>
      <c r="S12" s="16">
        <v>327.07</v>
      </c>
      <c r="T12" s="23">
        <v>5</v>
      </c>
      <c r="U12" s="1">
        <v>96.7</v>
      </c>
      <c r="V12" s="16">
        <v>4</v>
      </c>
      <c r="W12" s="13">
        <v>-452.16</v>
      </c>
      <c r="X12" s="23">
        <v>2</v>
      </c>
      <c r="Y12" s="1">
        <v>43.65</v>
      </c>
      <c r="Z12" s="43">
        <f t="shared" si="0"/>
        <v>48</v>
      </c>
      <c r="AA12" s="6">
        <f t="shared" si="0"/>
        <v>341.32999999999987</v>
      </c>
    </row>
    <row r="13" spans="1:29" ht="12.75" customHeight="1" x14ac:dyDescent="0.25">
      <c r="A13" s="3" t="s">
        <v>72</v>
      </c>
      <c r="B13" s="25"/>
      <c r="C13" s="14"/>
      <c r="D13" s="27"/>
      <c r="E13" s="2"/>
      <c r="F13" s="25"/>
      <c r="G13" s="14"/>
      <c r="H13" s="27"/>
      <c r="I13" s="2"/>
      <c r="J13" s="25"/>
      <c r="K13" s="14"/>
      <c r="L13" s="27"/>
      <c r="M13" s="2"/>
      <c r="N13" s="25"/>
      <c r="O13" s="14"/>
      <c r="P13" s="27"/>
      <c r="Q13" s="2"/>
      <c r="R13" s="25"/>
      <c r="S13" s="14"/>
      <c r="T13" s="27"/>
      <c r="U13" s="2"/>
      <c r="V13" s="25"/>
      <c r="W13" s="14"/>
      <c r="X13" s="27"/>
      <c r="Y13" s="2"/>
      <c r="Z13" s="43">
        <f t="shared" si="0"/>
        <v>0</v>
      </c>
      <c r="AA13" s="6">
        <f t="shared" si="0"/>
        <v>0</v>
      </c>
    </row>
    <row r="14" spans="1:29" ht="12.75" customHeight="1" x14ac:dyDescent="0.3">
      <c r="A14" s="20" t="s">
        <v>20</v>
      </c>
      <c r="B14" s="16">
        <f t="shared" ref="B14:AA14" si="3">SUM(B10:B13)</f>
        <v>226</v>
      </c>
      <c r="C14" s="26">
        <f t="shared" si="3"/>
        <v>8874.57</v>
      </c>
      <c r="D14" s="23">
        <f t="shared" si="3"/>
        <v>147</v>
      </c>
      <c r="E14" s="529">
        <f t="shared" si="3"/>
        <v>4684.03</v>
      </c>
      <c r="F14" s="16">
        <f t="shared" si="3"/>
        <v>146</v>
      </c>
      <c r="G14" s="26">
        <f t="shared" si="3"/>
        <v>5046.62</v>
      </c>
      <c r="H14" s="23">
        <f t="shared" si="3"/>
        <v>98</v>
      </c>
      <c r="I14" s="10">
        <f t="shared" si="3"/>
        <v>2808.4599999999996</v>
      </c>
      <c r="J14" s="16">
        <f t="shared" si="3"/>
        <v>159</v>
      </c>
      <c r="K14" s="26">
        <f t="shared" si="3"/>
        <v>6223.28</v>
      </c>
      <c r="L14" s="23">
        <f t="shared" si="3"/>
        <v>117</v>
      </c>
      <c r="M14" s="10">
        <f t="shared" si="3"/>
        <v>5036.6499999999996</v>
      </c>
      <c r="N14" s="16">
        <f t="shared" si="3"/>
        <v>154</v>
      </c>
      <c r="O14" s="26">
        <f t="shared" si="3"/>
        <v>4972.4800000000005</v>
      </c>
      <c r="P14" s="23">
        <f t="shared" si="3"/>
        <v>163</v>
      </c>
      <c r="Q14" s="10">
        <f t="shared" si="3"/>
        <v>7355.8</v>
      </c>
      <c r="R14" s="75">
        <f t="shared" si="3"/>
        <v>216</v>
      </c>
      <c r="S14" s="31">
        <f t="shared" si="3"/>
        <v>8616.65</v>
      </c>
      <c r="T14" s="23">
        <f t="shared" si="3"/>
        <v>236</v>
      </c>
      <c r="U14" s="10">
        <f t="shared" si="3"/>
        <v>9257.6500000000015</v>
      </c>
      <c r="V14" s="16">
        <f t="shared" si="3"/>
        <v>215</v>
      </c>
      <c r="W14" s="26">
        <f t="shared" si="3"/>
        <v>8690.0300000000007</v>
      </c>
      <c r="X14" s="23">
        <f t="shared" si="3"/>
        <v>193</v>
      </c>
      <c r="Y14" s="10">
        <f t="shared" si="3"/>
        <v>8227.6999999999989</v>
      </c>
      <c r="Z14" s="73">
        <f t="shared" si="3"/>
        <v>2070</v>
      </c>
      <c r="AA14" s="22">
        <f t="shared" si="3"/>
        <v>79793.919999999998</v>
      </c>
    </row>
    <row r="15" spans="1:29" ht="12.75" customHeight="1" x14ac:dyDescent="0.25">
      <c r="B15" s="16"/>
      <c r="C15" s="13"/>
      <c r="F15" s="16"/>
      <c r="G15" s="13"/>
      <c r="J15" s="16"/>
      <c r="K15" s="13"/>
      <c r="N15" s="16"/>
      <c r="O15" s="13"/>
      <c r="R15" s="16"/>
      <c r="S15" s="13"/>
      <c r="V15" s="16"/>
      <c r="W15" s="13"/>
      <c r="Z15" s="43"/>
      <c r="AA15" s="6"/>
    </row>
    <row r="16" spans="1:29" ht="12.75" customHeight="1" x14ac:dyDescent="0.3">
      <c r="A16" s="4" t="s">
        <v>25</v>
      </c>
      <c r="B16" s="16"/>
      <c r="C16" s="13"/>
      <c r="F16" s="16"/>
      <c r="G16" s="13"/>
      <c r="J16" s="16"/>
      <c r="K16" s="13"/>
      <c r="N16" s="16"/>
      <c r="O16" s="13"/>
      <c r="R16" s="16"/>
      <c r="S16" s="13"/>
      <c r="V16" s="16"/>
      <c r="W16" s="13"/>
      <c r="Z16" s="43"/>
      <c r="AA16" s="6"/>
    </row>
    <row r="17" spans="1:27" ht="12.75" customHeight="1" x14ac:dyDescent="0.25">
      <c r="A17" s="3" t="s">
        <v>49</v>
      </c>
      <c r="B17" s="16"/>
      <c r="C17" s="13"/>
      <c r="F17" s="16"/>
      <c r="G17" s="13"/>
      <c r="J17" s="16"/>
      <c r="K17" s="13"/>
      <c r="N17" s="16"/>
      <c r="O17" s="13"/>
      <c r="R17" s="16"/>
      <c r="S17" s="13"/>
      <c r="V17" s="16"/>
      <c r="W17" s="13"/>
      <c r="Z17" s="43">
        <f t="shared" ref="Z17:AA21" si="4">B17+D17+F17+H17+J17+L17+N17+P17+R17+T17+V17+X17</f>
        <v>0</v>
      </c>
      <c r="AA17" s="6">
        <f t="shared" si="4"/>
        <v>0</v>
      </c>
    </row>
    <row r="18" spans="1:27" ht="12.75" customHeight="1" x14ac:dyDescent="0.25">
      <c r="A18" s="3" t="s">
        <v>22</v>
      </c>
      <c r="B18" s="16"/>
      <c r="C18" s="13"/>
      <c r="F18" s="16"/>
      <c r="G18" s="13"/>
      <c r="J18" s="16"/>
      <c r="K18" s="13"/>
      <c r="M18" s="532"/>
      <c r="N18" s="16">
        <v>1</v>
      </c>
      <c r="O18" s="13">
        <v>149.69</v>
      </c>
      <c r="R18" s="16"/>
      <c r="S18" s="13"/>
      <c r="V18" s="16"/>
      <c r="W18" s="13"/>
      <c r="Z18" s="43">
        <f t="shared" si="4"/>
        <v>1</v>
      </c>
      <c r="AA18" s="6">
        <f t="shared" si="4"/>
        <v>149.69</v>
      </c>
    </row>
    <row r="19" spans="1:27" ht="12.75" customHeight="1" x14ac:dyDescent="0.25">
      <c r="A19" s="3" t="s">
        <v>53</v>
      </c>
      <c r="B19" s="16">
        <v>10</v>
      </c>
      <c r="C19" s="16">
        <v>2701.64</v>
      </c>
      <c r="D19" s="23">
        <v>0</v>
      </c>
      <c r="E19" s="530">
        <v>1961.27</v>
      </c>
      <c r="F19" s="16">
        <v>3</v>
      </c>
      <c r="G19" s="16">
        <v>4731.42</v>
      </c>
      <c r="H19" s="23">
        <v>8</v>
      </c>
      <c r="I19" s="530">
        <v>3510.48</v>
      </c>
      <c r="J19" s="16">
        <v>10</v>
      </c>
      <c r="K19" s="13">
        <v>6491.79</v>
      </c>
      <c r="L19" s="23">
        <v>5</v>
      </c>
      <c r="M19" s="1">
        <v>2337.4899999999998</v>
      </c>
      <c r="N19" s="16">
        <v>12</v>
      </c>
      <c r="O19" s="13">
        <v>8390.8700000000008</v>
      </c>
      <c r="P19" s="23">
        <v>8</v>
      </c>
      <c r="Q19" s="532">
        <v>4045.71</v>
      </c>
      <c r="R19" s="16">
        <v>11</v>
      </c>
      <c r="S19" s="13">
        <v>6822.77</v>
      </c>
      <c r="T19" s="23">
        <v>8</v>
      </c>
      <c r="U19" s="1">
        <v>4578.26</v>
      </c>
      <c r="V19" s="16">
        <v>8</v>
      </c>
      <c r="W19" s="13">
        <v>6472.49</v>
      </c>
      <c r="X19" s="23">
        <v>10</v>
      </c>
      <c r="Y19" s="1">
        <v>3572.57</v>
      </c>
      <c r="Z19" s="43">
        <f t="shared" si="4"/>
        <v>93</v>
      </c>
      <c r="AA19" s="6">
        <f t="shared" si="4"/>
        <v>55616.76</v>
      </c>
    </row>
    <row r="20" spans="1:27" ht="12.75" customHeight="1" x14ac:dyDescent="0.25">
      <c r="A20" s="3" t="s">
        <v>23</v>
      </c>
      <c r="B20" s="16">
        <v>7</v>
      </c>
      <c r="C20" s="16">
        <v>1094.0899999999999</v>
      </c>
      <c r="D20" s="23">
        <v>8</v>
      </c>
      <c r="E20" s="530">
        <v>3666.16</v>
      </c>
      <c r="F20" s="16">
        <v>6</v>
      </c>
      <c r="G20" s="16">
        <v>5005.09</v>
      </c>
      <c r="H20" s="23">
        <v>6</v>
      </c>
      <c r="I20" s="530">
        <v>2781.37</v>
      </c>
      <c r="J20" s="16">
        <v>12</v>
      </c>
      <c r="K20" s="13">
        <v>5651</v>
      </c>
      <c r="L20" s="23">
        <v>10</v>
      </c>
      <c r="M20" s="532">
        <v>7472.56</v>
      </c>
      <c r="N20" s="16">
        <v>21</v>
      </c>
      <c r="O20" s="13">
        <v>10413.799999999999</v>
      </c>
      <c r="P20" s="23">
        <v>15</v>
      </c>
      <c r="Q20" s="532">
        <v>7495.47</v>
      </c>
      <c r="R20" s="16">
        <v>13</v>
      </c>
      <c r="S20" s="13">
        <v>8328.18</v>
      </c>
      <c r="T20" s="23">
        <v>6</v>
      </c>
      <c r="U20" s="1">
        <v>2075.5700000000002</v>
      </c>
      <c r="V20" s="16">
        <v>9</v>
      </c>
      <c r="W20" s="13">
        <v>4094.01</v>
      </c>
      <c r="X20" s="23">
        <v>5</v>
      </c>
      <c r="Y20" s="1">
        <v>2969.62</v>
      </c>
      <c r="Z20" s="43">
        <f t="shared" si="4"/>
        <v>118</v>
      </c>
      <c r="AA20" s="6">
        <f t="shared" si="4"/>
        <v>61046.920000000006</v>
      </c>
    </row>
    <row r="21" spans="1:27" ht="12.75" customHeight="1" x14ac:dyDescent="0.25">
      <c r="A21" s="3" t="s">
        <v>55</v>
      </c>
      <c r="B21" s="25"/>
      <c r="C21" s="14"/>
      <c r="D21" s="27"/>
      <c r="E21" s="2"/>
      <c r="F21" s="25"/>
      <c r="G21" s="14"/>
      <c r="H21" s="27"/>
      <c r="I21" s="2"/>
      <c r="J21" s="16"/>
      <c r="K21" s="13"/>
      <c r="N21" s="16"/>
      <c r="O21" s="13"/>
      <c r="P21" s="23">
        <v>2</v>
      </c>
      <c r="Q21" s="1">
        <v>651.5</v>
      </c>
      <c r="R21" s="16"/>
      <c r="S21" s="13"/>
      <c r="V21" s="16"/>
      <c r="W21" s="13"/>
      <c r="Z21" s="43">
        <f t="shared" si="4"/>
        <v>2</v>
      </c>
      <c r="AA21" s="6">
        <f t="shared" si="4"/>
        <v>651.5</v>
      </c>
    </row>
    <row r="22" spans="1:27" ht="12.75" customHeight="1" x14ac:dyDescent="0.3">
      <c r="A22" s="4" t="s">
        <v>21</v>
      </c>
      <c r="B22" s="16">
        <f t="shared" ref="B22:AA22" si="5">SUM(B17:B21)</f>
        <v>17</v>
      </c>
      <c r="C22" s="26">
        <f t="shared" si="5"/>
        <v>3795.7299999999996</v>
      </c>
      <c r="D22" s="23">
        <f t="shared" si="5"/>
        <v>8</v>
      </c>
      <c r="E22" s="10">
        <f t="shared" si="5"/>
        <v>5627.43</v>
      </c>
      <c r="F22" s="16">
        <f t="shared" si="5"/>
        <v>9</v>
      </c>
      <c r="G22" s="26">
        <f t="shared" si="5"/>
        <v>9736.51</v>
      </c>
      <c r="H22" s="23">
        <f t="shared" si="5"/>
        <v>14</v>
      </c>
      <c r="I22" s="10">
        <f t="shared" si="5"/>
        <v>6291.85</v>
      </c>
      <c r="J22" s="35">
        <f t="shared" si="5"/>
        <v>22</v>
      </c>
      <c r="K22" s="32">
        <f t="shared" si="5"/>
        <v>12142.79</v>
      </c>
      <c r="L22" s="34">
        <f t="shared" si="5"/>
        <v>15</v>
      </c>
      <c r="M22" s="33">
        <f t="shared" si="5"/>
        <v>9810.0499999999993</v>
      </c>
      <c r="N22" s="35">
        <f t="shared" si="5"/>
        <v>34</v>
      </c>
      <c r="O22" s="32">
        <f t="shared" si="5"/>
        <v>18954.36</v>
      </c>
      <c r="P22" s="34">
        <f t="shared" si="5"/>
        <v>25</v>
      </c>
      <c r="Q22" s="33">
        <f t="shared" si="5"/>
        <v>12192.68</v>
      </c>
      <c r="R22" s="35">
        <f t="shared" si="5"/>
        <v>24</v>
      </c>
      <c r="S22" s="32">
        <f t="shared" si="5"/>
        <v>15150.95</v>
      </c>
      <c r="T22" s="34">
        <f t="shared" si="5"/>
        <v>14</v>
      </c>
      <c r="U22" s="33">
        <f t="shared" si="5"/>
        <v>6653.83</v>
      </c>
      <c r="V22" s="35">
        <f t="shared" si="5"/>
        <v>17</v>
      </c>
      <c r="W22" s="32">
        <f t="shared" si="5"/>
        <v>10566.5</v>
      </c>
      <c r="X22" s="34">
        <f t="shared" si="5"/>
        <v>15</v>
      </c>
      <c r="Y22" s="33">
        <f t="shared" si="5"/>
        <v>6542.1900000000005</v>
      </c>
      <c r="Z22" s="73">
        <f t="shared" si="5"/>
        <v>214</v>
      </c>
      <c r="AA22" s="22">
        <f t="shared" si="5"/>
        <v>117464.87000000001</v>
      </c>
    </row>
    <row r="23" spans="1:27" ht="12.75" customHeight="1" x14ac:dyDescent="0.3">
      <c r="A23" s="4"/>
      <c r="B23" s="16"/>
      <c r="C23" s="30"/>
      <c r="E23" s="5"/>
      <c r="F23" s="16"/>
      <c r="G23" s="30"/>
      <c r="I23" s="5"/>
      <c r="J23" s="16"/>
      <c r="K23" s="30"/>
      <c r="M23" s="5"/>
      <c r="N23" s="16"/>
      <c r="O23" s="30"/>
      <c r="Q23" s="5"/>
      <c r="R23" s="16"/>
      <c r="S23" s="30"/>
      <c r="U23" s="5"/>
      <c r="V23" s="16"/>
      <c r="W23" s="30"/>
      <c r="Y23" s="5"/>
      <c r="Z23" s="43"/>
      <c r="AA23" s="8"/>
    </row>
    <row r="24" spans="1:27" ht="12.75" customHeight="1" x14ac:dyDescent="0.3">
      <c r="A24" s="4" t="s">
        <v>27</v>
      </c>
      <c r="B24" s="16"/>
      <c r="C24" s="13"/>
      <c r="F24" s="16"/>
      <c r="G24" s="13"/>
      <c r="J24" s="16"/>
      <c r="K24" s="13"/>
      <c r="N24" s="16"/>
      <c r="O24" s="13"/>
      <c r="R24" s="16"/>
      <c r="S24" s="13"/>
      <c r="V24" s="16"/>
      <c r="W24" s="13"/>
      <c r="Z24" s="43"/>
      <c r="AA24" s="6"/>
    </row>
    <row r="25" spans="1:27" ht="12.75" customHeight="1" x14ac:dyDescent="0.25">
      <c r="A25" s="3" t="s">
        <v>50</v>
      </c>
      <c r="B25" s="16">
        <v>23</v>
      </c>
      <c r="C25" s="13">
        <v>1536.99</v>
      </c>
      <c r="D25" s="23">
        <v>61</v>
      </c>
      <c r="E25" s="1">
        <v>4099.0600000000004</v>
      </c>
      <c r="F25" s="16">
        <v>50</v>
      </c>
      <c r="G25" s="13">
        <v>4154.3500000000004</v>
      </c>
      <c r="H25" s="23">
        <v>52</v>
      </c>
      <c r="I25" s="1">
        <v>2883.97</v>
      </c>
      <c r="J25" s="16">
        <v>64</v>
      </c>
      <c r="K25" s="13">
        <v>2658.75</v>
      </c>
      <c r="L25" s="23">
        <v>52</v>
      </c>
      <c r="M25" s="1">
        <v>1826.88</v>
      </c>
      <c r="N25" s="16">
        <v>39</v>
      </c>
      <c r="O25" s="15">
        <v>1549.7</v>
      </c>
      <c r="P25" s="23">
        <v>95</v>
      </c>
      <c r="Q25" s="28">
        <v>5051.96</v>
      </c>
      <c r="R25" s="16">
        <v>85</v>
      </c>
      <c r="S25" s="15">
        <v>5018.5</v>
      </c>
      <c r="T25" s="23">
        <v>84</v>
      </c>
      <c r="U25" s="28">
        <v>5454.02</v>
      </c>
      <c r="V25" s="16">
        <v>61</v>
      </c>
      <c r="W25" s="15">
        <v>6915.21</v>
      </c>
      <c r="X25" s="23">
        <v>60</v>
      </c>
      <c r="Y25" s="28">
        <v>7972.1</v>
      </c>
      <c r="Z25" s="43">
        <f>B25+D25+F25+H25+J25+L25+N25+P25+R25+T25+V25+X25</f>
        <v>726</v>
      </c>
      <c r="AA25" s="12">
        <f>C25+E25+G25+I25+K25+M25+O25+Q25+S25+U25+W25+Y25</f>
        <v>49121.49</v>
      </c>
    </row>
    <row r="26" spans="1:27" ht="12.75" customHeight="1" x14ac:dyDescent="0.25">
      <c r="A26" s="3" t="s">
        <v>51</v>
      </c>
      <c r="B26" s="16">
        <v>5</v>
      </c>
      <c r="C26" s="13">
        <v>168.12</v>
      </c>
      <c r="D26" s="23">
        <v>10</v>
      </c>
      <c r="E26" s="1">
        <v>317.19</v>
      </c>
      <c r="F26" s="16">
        <v>6</v>
      </c>
      <c r="G26" s="13">
        <v>257.26</v>
      </c>
      <c r="H26" s="23">
        <v>4</v>
      </c>
      <c r="I26" s="1">
        <v>237.38</v>
      </c>
      <c r="J26" s="16">
        <v>3</v>
      </c>
      <c r="K26" s="13">
        <v>121.6</v>
      </c>
      <c r="L26" s="23">
        <v>12</v>
      </c>
      <c r="M26" s="1">
        <v>368.68</v>
      </c>
      <c r="N26" s="16">
        <v>9</v>
      </c>
      <c r="O26" s="15">
        <v>240.48</v>
      </c>
      <c r="P26" s="23">
        <v>16</v>
      </c>
      <c r="Q26" s="28">
        <v>590.85</v>
      </c>
      <c r="R26" s="16">
        <v>23</v>
      </c>
      <c r="S26" s="15">
        <v>932.89</v>
      </c>
      <c r="T26" s="23">
        <v>11</v>
      </c>
      <c r="U26" s="28">
        <v>348.28</v>
      </c>
      <c r="V26" s="16">
        <v>15</v>
      </c>
      <c r="W26" s="15">
        <v>1064.43</v>
      </c>
      <c r="X26" s="23">
        <v>8</v>
      </c>
      <c r="Y26" s="28">
        <v>484.95</v>
      </c>
      <c r="Z26" s="43">
        <f>B26+D26+F26+H26+J26+L26+N26+P26+R26+T26+V26+X26</f>
        <v>122</v>
      </c>
      <c r="AA26" s="12">
        <f>C26+E26+G26+I26+K26+M26+O26+Q26+S26+U26+W26+Y26</f>
        <v>5132.1099999999997</v>
      </c>
    </row>
    <row r="27" spans="1:27" s="45" customFormat="1" ht="12.75" customHeight="1" x14ac:dyDescent="0.3">
      <c r="A27" s="39" t="s">
        <v>68</v>
      </c>
      <c r="B27" s="42">
        <f t="shared" ref="B27:Y27" si="6">B25+B26</f>
        <v>28</v>
      </c>
      <c r="C27" s="59">
        <f t="shared" si="6"/>
        <v>1705.1100000000001</v>
      </c>
      <c r="D27" s="60">
        <f t="shared" si="6"/>
        <v>71</v>
      </c>
      <c r="E27" s="61">
        <f t="shared" si="6"/>
        <v>4416.25</v>
      </c>
      <c r="F27" s="42">
        <f t="shared" si="6"/>
        <v>56</v>
      </c>
      <c r="G27" s="59">
        <f t="shared" si="6"/>
        <v>4411.6100000000006</v>
      </c>
      <c r="H27" s="60">
        <f t="shared" si="6"/>
        <v>56</v>
      </c>
      <c r="I27" s="61">
        <f t="shared" si="6"/>
        <v>3121.35</v>
      </c>
      <c r="J27" s="42">
        <f t="shared" si="6"/>
        <v>67</v>
      </c>
      <c r="K27" s="59">
        <f t="shared" si="6"/>
        <v>2780.35</v>
      </c>
      <c r="L27" s="60">
        <f t="shared" si="6"/>
        <v>64</v>
      </c>
      <c r="M27" s="61">
        <f t="shared" si="6"/>
        <v>2195.56</v>
      </c>
      <c r="N27" s="42">
        <f t="shared" si="6"/>
        <v>48</v>
      </c>
      <c r="O27" s="59">
        <f t="shared" si="6"/>
        <v>1790.18</v>
      </c>
      <c r="P27" s="60">
        <f t="shared" si="6"/>
        <v>111</v>
      </c>
      <c r="Q27" s="61">
        <f t="shared" si="6"/>
        <v>5642.81</v>
      </c>
      <c r="R27" s="42">
        <f t="shared" si="6"/>
        <v>108</v>
      </c>
      <c r="S27" s="59">
        <f t="shared" si="6"/>
        <v>5951.39</v>
      </c>
      <c r="T27" s="60">
        <f t="shared" si="6"/>
        <v>95</v>
      </c>
      <c r="U27" s="61">
        <f t="shared" si="6"/>
        <v>5802.3</v>
      </c>
      <c r="V27" s="42">
        <f t="shared" si="6"/>
        <v>76</v>
      </c>
      <c r="W27" s="59">
        <f t="shared" si="6"/>
        <v>7979.64</v>
      </c>
      <c r="X27" s="60">
        <f t="shared" si="6"/>
        <v>68</v>
      </c>
      <c r="Y27" s="61">
        <f t="shared" si="6"/>
        <v>8457.0500000000011</v>
      </c>
      <c r="Z27" s="66">
        <f t="shared" ref="Z27:AA27" si="7">SUM(Z25:Z26)</f>
        <v>848</v>
      </c>
      <c r="AA27" s="94">
        <f t="shared" si="7"/>
        <v>54253.599999999999</v>
      </c>
    </row>
    <row r="28" spans="1:27" s="45" customFormat="1" ht="12.75" customHeight="1" x14ac:dyDescent="0.3">
      <c r="A28" s="39"/>
      <c r="B28" s="37"/>
      <c r="C28" s="63"/>
      <c r="D28" s="47"/>
      <c r="E28" s="62"/>
      <c r="F28" s="37"/>
      <c r="G28" s="63"/>
      <c r="H28" s="47"/>
      <c r="I28" s="62"/>
      <c r="J28" s="37"/>
      <c r="K28" s="63"/>
      <c r="L28" s="47"/>
      <c r="M28" s="62"/>
      <c r="N28" s="37"/>
      <c r="O28" s="63"/>
      <c r="P28" s="47"/>
      <c r="Q28" s="62"/>
      <c r="R28" s="37"/>
      <c r="S28" s="63"/>
      <c r="T28" s="47"/>
      <c r="U28" s="62"/>
      <c r="V28" s="37"/>
      <c r="W28" s="63"/>
      <c r="X28" s="47"/>
      <c r="Y28" s="62"/>
      <c r="Z28" s="40"/>
      <c r="AA28" s="64"/>
    </row>
    <row r="29" spans="1:27" ht="12.75" customHeight="1" x14ac:dyDescent="0.3">
      <c r="A29" s="21" t="s">
        <v>19</v>
      </c>
      <c r="B29" s="16"/>
      <c r="C29" s="26">
        <f>SUM(C14+C22+C27)</f>
        <v>14375.41</v>
      </c>
      <c r="E29" s="10">
        <f>SUM(E14+E22+E27)</f>
        <v>14727.71</v>
      </c>
      <c r="F29" s="16"/>
      <c r="G29" s="26">
        <f>SUM(G14+G22+G27)</f>
        <v>19194.740000000002</v>
      </c>
      <c r="I29" s="10">
        <f>SUM(I14+I22+I27)</f>
        <v>12221.66</v>
      </c>
      <c r="J29" s="16"/>
      <c r="K29" s="26">
        <f>SUM(K14+K22+K27)</f>
        <v>21146.42</v>
      </c>
      <c r="M29" s="10">
        <f>SUM(M14+M22+M27)</f>
        <v>17042.259999999998</v>
      </c>
      <c r="N29" s="16"/>
      <c r="O29" s="26">
        <f>SUM(O14+O22+O27)</f>
        <v>25717.02</v>
      </c>
      <c r="Q29" s="10">
        <f>SUM(Q14+Q22+Q27)</f>
        <v>25191.29</v>
      </c>
      <c r="R29" s="16"/>
      <c r="S29" s="26">
        <f>SUM(S14+S22+S27)</f>
        <v>29718.989999999998</v>
      </c>
      <c r="U29" s="10">
        <f>SUM(U14+U22+U27)</f>
        <v>21713.780000000002</v>
      </c>
      <c r="V29" s="16"/>
      <c r="W29" s="26">
        <f>SUM(W14+W22+W27)</f>
        <v>27236.17</v>
      </c>
      <c r="Y29" s="10">
        <f>SUM(Y14+Y22+Y27)</f>
        <v>23226.940000000002</v>
      </c>
      <c r="Z29" s="43"/>
      <c r="AA29" s="8">
        <f>SUM(AA14+AA22+AA27)</f>
        <v>251512.39</v>
      </c>
    </row>
    <row r="30" spans="1:27" ht="12.75" customHeight="1" x14ac:dyDescent="0.25">
      <c r="B30" s="16"/>
      <c r="C30" s="13"/>
      <c r="F30" s="16"/>
      <c r="G30" s="13"/>
      <c r="J30" s="16"/>
      <c r="K30" s="13"/>
      <c r="N30" s="16"/>
      <c r="O30" s="13"/>
      <c r="R30" s="16"/>
      <c r="S30" s="13"/>
      <c r="V30" s="16"/>
      <c r="W30" s="13"/>
      <c r="Z30" s="43"/>
      <c r="AA30" s="6"/>
    </row>
    <row r="31" spans="1:27" ht="12.75" customHeight="1" x14ac:dyDescent="0.3">
      <c r="A31" s="4" t="s">
        <v>28</v>
      </c>
      <c r="B31" s="16"/>
      <c r="C31" s="26"/>
      <c r="E31" s="10"/>
      <c r="F31" s="16"/>
      <c r="G31" s="46"/>
      <c r="I31" s="10"/>
      <c r="J31" s="16"/>
      <c r="K31" s="26"/>
      <c r="M31" s="10"/>
      <c r="N31" s="16"/>
      <c r="O31" s="26"/>
      <c r="Q31" s="10"/>
      <c r="R31" s="16"/>
      <c r="S31" s="26"/>
      <c r="U31" s="10"/>
      <c r="V31" s="16"/>
      <c r="W31" s="26"/>
      <c r="Y31" s="24"/>
      <c r="Z31" s="43"/>
      <c r="AA31" s="9"/>
    </row>
    <row r="32" spans="1:27" s="57" customFormat="1" x14ac:dyDescent="0.25">
      <c r="A32" s="52" t="s">
        <v>46</v>
      </c>
      <c r="B32" s="53"/>
      <c r="C32" s="53"/>
      <c r="D32" s="48"/>
      <c r="E32" s="48"/>
      <c r="F32" s="53"/>
      <c r="G32" s="53"/>
      <c r="H32" s="48"/>
      <c r="I32" s="48"/>
      <c r="J32" s="53"/>
      <c r="K32" s="53"/>
      <c r="L32" s="48">
        <v>11</v>
      </c>
      <c r="M32" s="48">
        <v>2261.12</v>
      </c>
      <c r="N32" s="53"/>
      <c r="O32" s="53"/>
      <c r="P32" s="48"/>
      <c r="Q32" s="48"/>
      <c r="R32" s="53">
        <v>1</v>
      </c>
      <c r="S32" s="53">
        <v>450.53</v>
      </c>
      <c r="T32" s="48">
        <v>2</v>
      </c>
      <c r="U32" s="48">
        <v>1173.02</v>
      </c>
      <c r="V32" s="53"/>
      <c r="W32" s="53"/>
      <c r="X32" s="48"/>
      <c r="Y32" s="48"/>
      <c r="Z32" s="38">
        <f t="shared" ref="Z32:AA34" si="8">SUM(B32+D32+F32+H32+J32+L32+N32+P32+R32+T32+V32+X32)</f>
        <v>14</v>
      </c>
      <c r="AA32" s="56">
        <f t="shared" si="8"/>
        <v>3884.6699999999996</v>
      </c>
    </row>
    <row r="33" spans="1:31" s="57" customFormat="1" x14ac:dyDescent="0.25">
      <c r="A33" s="52" t="s">
        <v>62</v>
      </c>
      <c r="B33" s="53">
        <v>4</v>
      </c>
      <c r="C33" s="53">
        <v>258.94</v>
      </c>
      <c r="D33" s="48">
        <v>1</v>
      </c>
      <c r="E33" s="48">
        <v>31.11</v>
      </c>
      <c r="F33" s="53">
        <v>2</v>
      </c>
      <c r="G33" s="53">
        <v>36.81</v>
      </c>
      <c r="H33" s="48"/>
      <c r="I33" s="48"/>
      <c r="J33" s="53">
        <v>2</v>
      </c>
      <c r="K33" s="53">
        <v>290.76</v>
      </c>
      <c r="L33" s="48"/>
      <c r="M33" s="48"/>
      <c r="N33" s="53">
        <v>2</v>
      </c>
      <c r="O33" s="53">
        <v>104.74</v>
      </c>
      <c r="P33" s="48">
        <v>4</v>
      </c>
      <c r="Q33" s="48">
        <v>2939.9</v>
      </c>
      <c r="R33" s="53">
        <v>5</v>
      </c>
      <c r="S33" s="53">
        <v>1795.76</v>
      </c>
      <c r="T33" s="48">
        <v>5</v>
      </c>
      <c r="U33" s="48">
        <v>597.74</v>
      </c>
      <c r="V33" s="53">
        <v>5</v>
      </c>
      <c r="W33" s="53">
        <v>1272.0899999999999</v>
      </c>
      <c r="X33" s="48">
        <v>2</v>
      </c>
      <c r="Y33" s="48">
        <v>972.48</v>
      </c>
      <c r="Z33" s="38">
        <f t="shared" si="8"/>
        <v>32</v>
      </c>
      <c r="AA33" s="56">
        <f t="shared" si="8"/>
        <v>8300.33</v>
      </c>
    </row>
    <row r="34" spans="1:31" s="57" customFormat="1" x14ac:dyDescent="0.25">
      <c r="A34" s="52" t="s">
        <v>47</v>
      </c>
      <c r="B34" s="54"/>
      <c r="C34" s="54"/>
      <c r="D34" s="55"/>
      <c r="E34" s="55"/>
      <c r="F34" s="54"/>
      <c r="G34" s="54"/>
      <c r="H34" s="55"/>
      <c r="I34" s="55"/>
      <c r="J34" s="54"/>
      <c r="K34" s="54"/>
      <c r="L34" s="55"/>
      <c r="M34" s="55"/>
      <c r="N34" s="54"/>
      <c r="O34" s="54"/>
      <c r="P34" s="55"/>
      <c r="Q34" s="55"/>
      <c r="R34" s="54"/>
      <c r="S34" s="54"/>
      <c r="T34" s="55"/>
      <c r="U34" s="55"/>
      <c r="V34" s="54"/>
      <c r="W34" s="54"/>
      <c r="X34" s="55"/>
      <c r="Y34" s="55"/>
      <c r="Z34" s="65">
        <f t="shared" si="8"/>
        <v>0</v>
      </c>
      <c r="AA34" s="58">
        <f t="shared" si="8"/>
        <v>0</v>
      </c>
    </row>
    <row r="35" spans="1:31" s="4" customFormat="1" ht="12.75" customHeight="1" x14ac:dyDescent="0.3">
      <c r="A35" s="4" t="s">
        <v>59</v>
      </c>
      <c r="B35" s="70">
        <f t="shared" ref="B35:AA35" si="9">SUM(B32:B34)</f>
        <v>4</v>
      </c>
      <c r="C35" s="49">
        <f t="shared" si="9"/>
        <v>258.94</v>
      </c>
      <c r="D35" s="71">
        <f t="shared" si="9"/>
        <v>1</v>
      </c>
      <c r="E35" s="50">
        <f t="shared" si="9"/>
        <v>31.11</v>
      </c>
      <c r="F35" s="70">
        <f t="shared" si="9"/>
        <v>2</v>
      </c>
      <c r="G35" s="49">
        <f t="shared" si="9"/>
        <v>36.81</v>
      </c>
      <c r="H35" s="71">
        <f t="shared" si="9"/>
        <v>0</v>
      </c>
      <c r="I35" s="50">
        <f t="shared" si="9"/>
        <v>0</v>
      </c>
      <c r="J35" s="70">
        <f t="shared" si="9"/>
        <v>2</v>
      </c>
      <c r="K35" s="49">
        <f t="shared" si="9"/>
        <v>290.76</v>
      </c>
      <c r="L35" s="71">
        <f t="shared" si="9"/>
        <v>11</v>
      </c>
      <c r="M35" s="50">
        <f t="shared" si="9"/>
        <v>2261.12</v>
      </c>
      <c r="N35" s="70">
        <f t="shared" si="9"/>
        <v>2</v>
      </c>
      <c r="O35" s="49">
        <f t="shared" si="9"/>
        <v>104.74</v>
      </c>
      <c r="P35" s="71">
        <f t="shared" si="9"/>
        <v>4</v>
      </c>
      <c r="Q35" s="50">
        <f t="shared" si="9"/>
        <v>2939.9</v>
      </c>
      <c r="R35" s="70">
        <f t="shared" si="9"/>
        <v>6</v>
      </c>
      <c r="S35" s="49">
        <f t="shared" si="9"/>
        <v>2246.29</v>
      </c>
      <c r="T35" s="71">
        <f t="shared" si="9"/>
        <v>7</v>
      </c>
      <c r="U35" s="50">
        <f t="shared" si="9"/>
        <v>1770.76</v>
      </c>
      <c r="V35" s="70">
        <f t="shared" si="9"/>
        <v>5</v>
      </c>
      <c r="W35" s="49">
        <f t="shared" si="9"/>
        <v>1272.0899999999999</v>
      </c>
      <c r="X35" s="71">
        <f t="shared" si="9"/>
        <v>2</v>
      </c>
      <c r="Y35" s="50">
        <f t="shared" si="9"/>
        <v>972.48</v>
      </c>
      <c r="Z35" s="74">
        <f t="shared" si="9"/>
        <v>46</v>
      </c>
      <c r="AA35" s="51">
        <f t="shared" si="9"/>
        <v>12185</v>
      </c>
    </row>
    <row r="36" spans="1:31" s="4" customFormat="1" ht="12.75" customHeight="1" x14ac:dyDescent="0.3">
      <c r="B36" s="70"/>
      <c r="C36" s="49"/>
      <c r="D36" s="71"/>
      <c r="E36" s="50"/>
      <c r="F36" s="70"/>
      <c r="G36" s="49"/>
      <c r="H36" s="71"/>
      <c r="I36" s="50"/>
      <c r="J36" s="70"/>
      <c r="K36" s="49"/>
      <c r="L36" s="71"/>
      <c r="M36" s="50"/>
      <c r="N36" s="70"/>
      <c r="O36" s="49"/>
      <c r="P36" s="71"/>
      <c r="Q36" s="50"/>
      <c r="R36" s="70"/>
      <c r="S36" s="49"/>
      <c r="T36" s="71"/>
      <c r="U36" s="50"/>
      <c r="V36" s="70"/>
      <c r="W36" s="49"/>
      <c r="X36" s="71"/>
      <c r="Y36" s="50"/>
      <c r="Z36" s="74"/>
      <c r="AA36" s="51"/>
    </row>
    <row r="37" spans="1:31" s="4" customFormat="1" ht="12.75" customHeight="1" x14ac:dyDescent="0.3">
      <c r="A37" s="24"/>
      <c r="B37" s="70"/>
      <c r="C37" s="49"/>
      <c r="D37" s="71"/>
      <c r="E37" s="50"/>
      <c r="F37" s="70"/>
      <c r="G37" s="49"/>
      <c r="H37" s="71"/>
      <c r="I37" s="50"/>
      <c r="J37" s="70"/>
      <c r="K37" s="49"/>
      <c r="L37" s="71"/>
      <c r="M37" s="50"/>
      <c r="N37" s="70"/>
      <c r="O37" s="49"/>
      <c r="P37" s="71"/>
      <c r="Q37" s="50"/>
      <c r="R37" s="70"/>
      <c r="S37" s="49"/>
      <c r="T37" s="71"/>
      <c r="U37" s="50"/>
      <c r="V37" s="70"/>
      <c r="W37" s="49"/>
      <c r="X37" s="71"/>
      <c r="Y37" s="50"/>
      <c r="Z37" s="74"/>
      <c r="AA37" s="51"/>
    </row>
    <row r="38" spans="1:31" s="3" customFormat="1" ht="12.75" customHeight="1" x14ac:dyDescent="0.3">
      <c r="A38" s="4"/>
      <c r="B38" s="16"/>
      <c r="C38" s="67"/>
      <c r="D38" s="23"/>
      <c r="E38" s="68"/>
      <c r="F38" s="16"/>
      <c r="G38" s="67"/>
      <c r="H38" s="23"/>
      <c r="I38" s="68"/>
      <c r="J38" s="16"/>
      <c r="K38" s="67"/>
      <c r="L38" s="23"/>
      <c r="M38" s="68"/>
      <c r="N38" s="16"/>
      <c r="O38" s="67"/>
      <c r="P38" s="23"/>
      <c r="Q38" s="68"/>
      <c r="R38" s="16"/>
      <c r="S38" s="67"/>
      <c r="T38" s="23"/>
      <c r="U38" s="68"/>
      <c r="V38" s="16"/>
      <c r="W38" s="67"/>
      <c r="X38" s="23"/>
      <c r="Y38" s="68"/>
      <c r="Z38" s="43"/>
      <c r="AA38" s="69"/>
      <c r="AB38" s="4"/>
    </row>
    <row r="39" spans="1:31" s="79" customFormat="1" ht="26" x14ac:dyDescent="0.3">
      <c r="A39" s="76" t="s">
        <v>64</v>
      </c>
      <c r="B39" s="77"/>
      <c r="C39" s="78">
        <f>C29-C5-C35</f>
        <v>11501.97</v>
      </c>
      <c r="D39" s="77"/>
      <c r="E39" s="78">
        <f>E29-E5-E35</f>
        <v>12594.099999999999</v>
      </c>
      <c r="F39" s="78"/>
      <c r="G39" s="78">
        <f>G29-G5-G35</f>
        <v>17313.43</v>
      </c>
      <c r="H39" s="77"/>
      <c r="I39" s="78">
        <f>I29-I5-I35</f>
        <v>10685.66</v>
      </c>
      <c r="J39" s="77"/>
      <c r="K39" s="78">
        <f>K29-K5-K35</f>
        <v>18594.16</v>
      </c>
      <c r="L39" s="77"/>
      <c r="M39" s="78">
        <f>M29-M5-M35</f>
        <v>12912.14</v>
      </c>
      <c r="N39" s="78"/>
      <c r="O39" s="78">
        <f>O29-O5-O35</f>
        <v>23201.78</v>
      </c>
      <c r="P39" s="77"/>
      <c r="Q39" s="78">
        <f>Q29-Q5-Q35</f>
        <v>19496.39</v>
      </c>
      <c r="R39" s="77"/>
      <c r="S39" s="78">
        <f>S29-S5-S35</f>
        <v>24695.199999999997</v>
      </c>
      <c r="T39" s="77"/>
      <c r="U39" s="78">
        <f>U29-U5-U35</f>
        <v>17352.020000000004</v>
      </c>
      <c r="V39" s="77"/>
      <c r="W39" s="78">
        <f>W29-W5-W35</f>
        <v>23300.079999999998</v>
      </c>
      <c r="X39" s="77"/>
      <c r="Y39" s="78">
        <f>Y29-Y5-Y35</f>
        <v>20091.960000000003</v>
      </c>
      <c r="Z39" s="77"/>
      <c r="AA39" s="78">
        <f>AA29-AA5-AA35</f>
        <v>211738.89</v>
      </c>
      <c r="AB39" s="4"/>
      <c r="AE39" s="80"/>
    </row>
    <row r="40" spans="1:31" x14ac:dyDescent="0.25">
      <c r="A40" s="3"/>
      <c r="B40" s="3"/>
      <c r="C40"/>
      <c r="D40" s="3"/>
      <c r="E40"/>
      <c r="F40" s="3"/>
      <c r="G40"/>
      <c r="H40" s="3"/>
      <c r="I40"/>
      <c r="J40" s="3"/>
      <c r="K40"/>
      <c r="L40" s="3"/>
      <c r="M40"/>
      <c r="N40" s="3"/>
      <c r="O40"/>
      <c r="P40" s="3"/>
      <c r="Q40"/>
      <c r="R40" s="3"/>
      <c r="S40"/>
      <c r="T40" s="3"/>
      <c r="U40"/>
      <c r="V40" s="3"/>
      <c r="W40"/>
      <c r="X40" s="3"/>
      <c r="Y40"/>
      <c r="Z40" s="3"/>
      <c r="AA40"/>
    </row>
  </sheetData>
  <sheetProtection algorithmName="SHA-512" hashValue="FDqen/5n2Ah1devTW9i+ZnQJvsacrBGhtC/P1zg2KkPLX6xWTgjkWKqKiW0d2iOZOq3IR9cwNbAhphuTxvMNOw==" saltValue="AkTXYfRMNqqEzsNVKkutSg==" spinCount="100000" sheet="1" objects="1" scenarios="1" formatCells="0" formatColumns="0" formatRows="0" sort="0" autoFilter="0"/>
  <mergeCells count="13">
    <mergeCell ref="B1:C1"/>
    <mergeCell ref="D1:E1"/>
    <mergeCell ref="F1:G1"/>
    <mergeCell ref="H1:I1"/>
    <mergeCell ref="J1:K1"/>
    <mergeCell ref="V1:W1"/>
    <mergeCell ref="X1:Y1"/>
    <mergeCell ref="Z1:AA1"/>
    <mergeCell ref="L1:M1"/>
    <mergeCell ref="N1:O1"/>
    <mergeCell ref="P1:Q1"/>
    <mergeCell ref="R1:S1"/>
    <mergeCell ref="T1:U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pageSetUpPr fitToPage="1"/>
  </sheetPr>
  <dimension ref="A1:AE40"/>
  <sheetViews>
    <sheetView workbookViewId="0">
      <pane xSplit="1" topLeftCell="B1" activePane="topRight" state="frozen"/>
      <selection pane="topRight"/>
    </sheetView>
  </sheetViews>
  <sheetFormatPr defaultRowHeight="12.5" x14ac:dyDescent="0.25"/>
  <cols>
    <col min="1" max="1" width="50.7265625" customWidth="1"/>
    <col min="2" max="2" width="9.7265625" style="23" customWidth="1"/>
    <col min="3" max="3" width="14.54296875" style="1" customWidth="1"/>
    <col min="4" max="4" width="9.7265625" style="23" customWidth="1"/>
    <col min="5" max="5" width="14.54296875" style="1" customWidth="1"/>
    <col min="6" max="6" width="9.7265625" style="23" customWidth="1"/>
    <col min="7" max="7" width="14.54296875" style="1" customWidth="1"/>
    <col min="8" max="8" width="9.7265625" style="23" customWidth="1"/>
    <col min="9" max="9" width="14.54296875" style="1" customWidth="1"/>
    <col min="10" max="10" width="9.7265625" style="23" customWidth="1"/>
    <col min="11" max="11" width="14.54296875" style="1" customWidth="1"/>
    <col min="12" max="12" width="9.7265625" style="23" customWidth="1"/>
    <col min="13" max="13" width="14.54296875" style="1" customWidth="1"/>
    <col min="14" max="14" width="9.7265625" style="23" customWidth="1"/>
    <col min="15" max="15" width="14.54296875" style="1" customWidth="1"/>
    <col min="16" max="16" width="9.7265625" style="23" customWidth="1"/>
    <col min="17" max="17" width="14.54296875" style="1" customWidth="1"/>
    <col min="18" max="18" width="9.7265625" style="23" customWidth="1"/>
    <col min="19" max="19" width="14.54296875" style="1" customWidth="1"/>
    <col min="20" max="20" width="9.7265625" style="23" customWidth="1"/>
    <col min="21" max="21" width="14.54296875" style="1" customWidth="1"/>
    <col min="22" max="22" width="9.7265625" style="23" customWidth="1"/>
    <col min="23" max="23" width="14.54296875" style="1" customWidth="1"/>
    <col min="24" max="24" width="9.7265625" style="23" customWidth="1"/>
    <col min="25" max="25" width="14.54296875" style="1" customWidth="1"/>
    <col min="26" max="26" width="9.7265625" style="23" customWidth="1"/>
    <col min="27" max="27" width="14.54296875" style="1" customWidth="1"/>
    <col min="28" max="194" width="8.81640625" customWidth="1"/>
  </cols>
  <sheetData>
    <row r="1" spans="1:29" ht="16.5" customHeight="1" x14ac:dyDescent="0.3">
      <c r="A1" s="4" t="s">
        <v>84</v>
      </c>
      <c r="B1" s="626" t="s">
        <v>0</v>
      </c>
      <c r="C1" s="626"/>
      <c r="D1" s="627" t="s">
        <v>1</v>
      </c>
      <c r="E1" s="627"/>
      <c r="F1" s="626" t="s">
        <v>2</v>
      </c>
      <c r="G1" s="626"/>
      <c r="H1" s="627" t="s">
        <v>3</v>
      </c>
      <c r="I1" s="627"/>
      <c r="J1" s="626" t="s">
        <v>4</v>
      </c>
      <c r="K1" s="626"/>
      <c r="L1" s="627" t="s">
        <v>5</v>
      </c>
      <c r="M1" s="627"/>
      <c r="N1" s="626" t="s">
        <v>6</v>
      </c>
      <c r="O1" s="626"/>
      <c r="P1" s="627" t="s">
        <v>7</v>
      </c>
      <c r="Q1" s="627"/>
      <c r="R1" s="626" t="s">
        <v>8</v>
      </c>
      <c r="S1" s="626"/>
      <c r="T1" s="627" t="s">
        <v>9</v>
      </c>
      <c r="U1" s="627"/>
      <c r="V1" s="626" t="s">
        <v>10</v>
      </c>
      <c r="W1" s="626"/>
      <c r="X1" s="627" t="s">
        <v>11</v>
      </c>
      <c r="Y1" s="627"/>
      <c r="Z1" s="628" t="s">
        <v>12</v>
      </c>
      <c r="AA1" s="628"/>
    </row>
    <row r="2" spans="1:29" ht="12.75" customHeight="1" x14ac:dyDescent="0.3">
      <c r="A2" s="4" t="s">
        <v>65</v>
      </c>
      <c r="B2" s="36" t="s">
        <v>13</v>
      </c>
      <c r="C2" s="81" t="s">
        <v>14</v>
      </c>
      <c r="D2" s="41" t="s">
        <v>13</v>
      </c>
      <c r="E2" s="82" t="s">
        <v>14</v>
      </c>
      <c r="F2" s="36" t="s">
        <v>13</v>
      </c>
      <c r="G2" s="81" t="s">
        <v>14</v>
      </c>
      <c r="H2" s="41" t="s">
        <v>13</v>
      </c>
      <c r="I2" s="82" t="s">
        <v>14</v>
      </c>
      <c r="J2" s="36" t="s">
        <v>13</v>
      </c>
      <c r="K2" s="81" t="s">
        <v>14</v>
      </c>
      <c r="L2" s="41" t="s">
        <v>13</v>
      </c>
      <c r="M2" s="82" t="s">
        <v>14</v>
      </c>
      <c r="N2" s="36" t="s">
        <v>13</v>
      </c>
      <c r="O2" s="81" t="s">
        <v>14</v>
      </c>
      <c r="P2" s="41" t="s">
        <v>13</v>
      </c>
      <c r="Q2" s="82" t="s">
        <v>14</v>
      </c>
      <c r="R2" s="36" t="s">
        <v>13</v>
      </c>
      <c r="S2" s="81" t="s">
        <v>14</v>
      </c>
      <c r="T2" s="41" t="s">
        <v>13</v>
      </c>
      <c r="U2" s="82" t="s">
        <v>14</v>
      </c>
      <c r="V2" s="36" t="s">
        <v>13</v>
      </c>
      <c r="W2" s="81" t="s">
        <v>14</v>
      </c>
      <c r="X2" s="41" t="s">
        <v>13</v>
      </c>
      <c r="Y2" s="82" t="s">
        <v>14</v>
      </c>
      <c r="Z2" s="83" t="s">
        <v>13</v>
      </c>
      <c r="AA2" s="17" t="s">
        <v>14</v>
      </c>
    </row>
    <row r="3" spans="1:29" ht="12.75" customHeight="1" x14ac:dyDescent="0.25">
      <c r="A3" s="19" t="s">
        <v>77</v>
      </c>
      <c r="B3" s="16">
        <v>71</v>
      </c>
      <c r="C3" s="13">
        <v>331</v>
      </c>
      <c r="D3" s="23">
        <v>79</v>
      </c>
      <c r="E3" s="1">
        <v>440</v>
      </c>
      <c r="F3" s="16">
        <v>51</v>
      </c>
      <c r="G3" s="13">
        <v>235.5</v>
      </c>
      <c r="H3" s="23">
        <v>20</v>
      </c>
      <c r="I3" s="1">
        <v>110.5</v>
      </c>
      <c r="J3" s="16">
        <v>25</v>
      </c>
      <c r="K3" s="13">
        <v>180.5</v>
      </c>
      <c r="L3" s="23">
        <v>19</v>
      </c>
      <c r="M3" s="1">
        <v>85</v>
      </c>
      <c r="N3" s="16">
        <v>43</v>
      </c>
      <c r="O3" s="13">
        <v>272.5</v>
      </c>
      <c r="P3" s="23">
        <v>40</v>
      </c>
      <c r="Q3" s="1">
        <v>190.5</v>
      </c>
      <c r="R3" s="16">
        <v>174</v>
      </c>
      <c r="S3" s="13">
        <v>845.5</v>
      </c>
      <c r="T3" s="23">
        <v>132</v>
      </c>
      <c r="U3" s="1">
        <v>599</v>
      </c>
      <c r="V3" s="16">
        <v>108</v>
      </c>
      <c r="W3" s="13">
        <v>584.5</v>
      </c>
      <c r="X3" s="23">
        <v>98</v>
      </c>
      <c r="Y3" s="1">
        <v>424.5</v>
      </c>
      <c r="Z3" s="43">
        <f>B3+D3+F3+H3+J3+L3+N3+P3+R3+T3+V3+X3</f>
        <v>860</v>
      </c>
      <c r="AA3" s="6">
        <f>C3+E3+G3+I3+K3+M3+O3+Q3+S3+U3+W3+Y3</f>
        <v>4299</v>
      </c>
      <c r="AC3" s="18"/>
    </row>
    <row r="4" spans="1:29" ht="12.75" customHeight="1" x14ac:dyDescent="0.25">
      <c r="A4" s="3" t="s">
        <v>38</v>
      </c>
      <c r="B4" s="16"/>
      <c r="C4" s="25">
        <v>134</v>
      </c>
      <c r="E4" s="27">
        <v>148</v>
      </c>
      <c r="F4" s="16"/>
      <c r="G4" s="25">
        <v>94</v>
      </c>
      <c r="I4" s="27">
        <v>40</v>
      </c>
      <c r="J4" s="16"/>
      <c r="K4" s="25">
        <v>48</v>
      </c>
      <c r="M4" s="27">
        <v>38</v>
      </c>
      <c r="N4" s="16"/>
      <c r="O4" s="25">
        <v>76</v>
      </c>
      <c r="Q4" s="27">
        <v>80</v>
      </c>
      <c r="R4" s="16"/>
      <c r="S4" s="25">
        <v>336</v>
      </c>
      <c r="U4" s="27">
        <v>258</v>
      </c>
      <c r="V4" s="16"/>
      <c r="W4" s="25">
        <v>214</v>
      </c>
      <c r="Y4" s="27">
        <v>190</v>
      </c>
      <c r="Z4" s="43"/>
      <c r="AA4" s="7">
        <f>C4+E4+G4+I4+K4+M4+O4+Q4+S4+U4+W4+Y4</f>
        <v>1656</v>
      </c>
    </row>
    <row r="5" spans="1:29" ht="12.75" customHeight="1" x14ac:dyDescent="0.3">
      <c r="A5" s="4" t="s">
        <v>15</v>
      </c>
      <c r="B5" s="16"/>
      <c r="C5" s="26">
        <f>SUM(C3:C4)</f>
        <v>465</v>
      </c>
      <c r="E5" s="10">
        <f>SUM(E3:E4)</f>
        <v>588</v>
      </c>
      <c r="F5" s="16"/>
      <c r="G5" s="26">
        <f>SUM(G3:G4)</f>
        <v>329.5</v>
      </c>
      <c r="I5" s="10">
        <f>SUM(I3:I4)</f>
        <v>150.5</v>
      </c>
      <c r="J5" s="16"/>
      <c r="K5" s="26">
        <f>SUM(K3:K4)</f>
        <v>228.5</v>
      </c>
      <c r="M5" s="10">
        <f>SUM(M3:M4)</f>
        <v>123</v>
      </c>
      <c r="N5" s="16"/>
      <c r="O5" s="26">
        <f>SUM(O3:O4)</f>
        <v>348.5</v>
      </c>
      <c r="Q5" s="10">
        <f>SUM(Q3:Q4)</f>
        <v>270.5</v>
      </c>
      <c r="R5" s="16"/>
      <c r="S5" s="26">
        <f>SUM(S3:S4)</f>
        <v>1181.5</v>
      </c>
      <c r="U5" s="10">
        <f>SUM(U3:U4)</f>
        <v>857</v>
      </c>
      <c r="V5" s="16"/>
      <c r="W5" s="26">
        <f>SUM(W3:W4)</f>
        <v>798.5</v>
      </c>
      <c r="Y5" s="10">
        <f>SUM(Y3:Y4)</f>
        <v>614.5</v>
      </c>
      <c r="Z5" s="43"/>
      <c r="AA5" s="9">
        <f>SUM(AA3:AA4)</f>
        <v>5955</v>
      </c>
    </row>
    <row r="6" spans="1:29" ht="12.75" customHeight="1" x14ac:dyDescent="0.3">
      <c r="A6" s="3"/>
      <c r="B6" s="16"/>
      <c r="C6" s="26"/>
      <c r="E6" s="10"/>
      <c r="F6" s="16"/>
      <c r="G6" s="26"/>
      <c r="I6" s="10"/>
      <c r="J6" s="16"/>
      <c r="K6" s="26"/>
      <c r="M6" s="10"/>
      <c r="N6" s="16"/>
      <c r="O6" s="26"/>
      <c r="Q6" s="10"/>
      <c r="R6" s="16"/>
      <c r="S6" s="26"/>
      <c r="U6" s="10"/>
      <c r="V6" s="16"/>
      <c r="W6" s="26"/>
      <c r="Y6" s="10"/>
      <c r="Z6" s="43"/>
      <c r="AA6" s="9"/>
    </row>
    <row r="7" spans="1:29" s="3" customFormat="1" ht="12.75" customHeight="1" x14ac:dyDescent="0.25">
      <c r="A7" s="3" t="s">
        <v>67</v>
      </c>
      <c r="B7" s="16"/>
      <c r="C7" s="92">
        <v>22056.86</v>
      </c>
      <c r="D7" s="23"/>
      <c r="E7" s="93">
        <v>21026.47</v>
      </c>
      <c r="F7" s="16"/>
      <c r="G7" s="92">
        <v>14780.59</v>
      </c>
      <c r="H7" s="23"/>
      <c r="I7" s="93">
        <v>4382.34</v>
      </c>
      <c r="J7" s="16"/>
      <c r="K7" s="92">
        <v>3806.65</v>
      </c>
      <c r="L7" s="23"/>
      <c r="M7" s="93">
        <v>3663.89</v>
      </c>
      <c r="N7" s="16"/>
      <c r="O7" s="92">
        <v>7505.22</v>
      </c>
      <c r="P7" s="23"/>
      <c r="Q7" s="93">
        <v>12762.7</v>
      </c>
      <c r="R7" s="16"/>
      <c r="S7" s="92">
        <v>47534.26</v>
      </c>
      <c r="T7" s="23"/>
      <c r="U7" s="93">
        <v>35198.9</v>
      </c>
      <c r="V7" s="16"/>
      <c r="W7" s="92">
        <v>35240.239999999998</v>
      </c>
      <c r="X7" s="23"/>
      <c r="Y7" s="93">
        <v>32751.62</v>
      </c>
      <c r="Z7" s="72"/>
      <c r="AA7" s="95">
        <f>C7+E7+G7+I7+K7+M7+O7+Q7+S7+U7+W7+Y7</f>
        <v>240709.73999999996</v>
      </c>
      <c r="AC7" s="93"/>
    </row>
    <row r="8" spans="1:29" ht="12.75" customHeight="1" x14ac:dyDescent="0.3">
      <c r="A8" s="4"/>
      <c r="B8" s="16"/>
      <c r="C8" s="26"/>
      <c r="E8" s="10"/>
      <c r="F8" s="16"/>
      <c r="G8" s="26"/>
      <c r="I8" s="10"/>
      <c r="J8" s="16"/>
      <c r="K8" s="26"/>
      <c r="M8" s="10"/>
      <c r="N8" s="16"/>
      <c r="O8" s="26"/>
      <c r="Q8" s="10"/>
      <c r="R8" s="16"/>
      <c r="S8" s="26"/>
      <c r="U8" s="10"/>
      <c r="V8" s="16"/>
      <c r="W8" s="26"/>
      <c r="Y8" s="10"/>
      <c r="Z8" s="72"/>
      <c r="AA8" s="9"/>
      <c r="AC8" s="11"/>
    </row>
    <row r="9" spans="1:29" ht="12.75" customHeight="1" x14ac:dyDescent="0.3">
      <c r="A9" s="4" t="s">
        <v>24</v>
      </c>
      <c r="B9" s="16"/>
      <c r="C9" s="13"/>
      <c r="F9" s="16"/>
      <c r="G9" s="13"/>
      <c r="J9" s="16"/>
      <c r="K9" s="13"/>
      <c r="N9" s="16"/>
      <c r="O9" s="13"/>
      <c r="R9" s="16"/>
      <c r="S9" s="13"/>
      <c r="V9" s="16"/>
      <c r="W9" s="13"/>
      <c r="Z9" s="43"/>
      <c r="AA9" s="6"/>
    </row>
    <row r="10" spans="1:29" ht="12.75" customHeight="1" x14ac:dyDescent="0.25">
      <c r="A10" s="3" t="s">
        <v>26</v>
      </c>
      <c r="B10" s="16">
        <v>45</v>
      </c>
      <c r="C10" s="13">
        <v>1425.69</v>
      </c>
      <c r="D10" s="23">
        <v>33</v>
      </c>
      <c r="E10" s="1">
        <v>1185.43</v>
      </c>
      <c r="F10" s="16">
        <v>25</v>
      </c>
      <c r="G10" s="13">
        <v>726.63</v>
      </c>
      <c r="H10" s="23">
        <v>7</v>
      </c>
      <c r="I10" s="1">
        <v>153.80000000000001</v>
      </c>
      <c r="J10" s="16">
        <v>8</v>
      </c>
      <c r="K10" s="13">
        <v>228.49</v>
      </c>
      <c r="L10" s="23">
        <v>11</v>
      </c>
      <c r="M10" s="1">
        <v>198.49</v>
      </c>
      <c r="N10" s="16">
        <v>7</v>
      </c>
      <c r="O10" s="13">
        <v>198.89</v>
      </c>
      <c r="P10" s="23">
        <v>20</v>
      </c>
      <c r="Q10" s="1">
        <v>865.25</v>
      </c>
      <c r="R10" s="16">
        <v>97</v>
      </c>
      <c r="S10" s="13">
        <v>2673.39</v>
      </c>
      <c r="T10" s="23">
        <v>78</v>
      </c>
      <c r="U10" s="1">
        <v>2106.4</v>
      </c>
      <c r="V10" s="16">
        <v>60</v>
      </c>
      <c r="W10" s="13">
        <v>2497.25</v>
      </c>
      <c r="X10" s="23">
        <v>57</v>
      </c>
      <c r="Y10" s="1">
        <v>1962.68</v>
      </c>
      <c r="Z10" s="43">
        <f t="shared" ref="Z10:AA13" si="0">B10+D10+F10+H10+J10+L10+N10+P10+R10+T10+V10+X10</f>
        <v>448</v>
      </c>
      <c r="AA10" s="6">
        <f t="shared" si="0"/>
        <v>14222.39</v>
      </c>
    </row>
    <row r="11" spans="1:29" ht="12.75" customHeight="1" x14ac:dyDescent="0.25">
      <c r="A11" s="3" t="s">
        <v>79</v>
      </c>
      <c r="B11" s="16">
        <v>3</v>
      </c>
      <c r="C11" s="13">
        <v>37.46</v>
      </c>
      <c r="D11" s="23">
        <v>11</v>
      </c>
      <c r="E11" s="1">
        <v>738.79</v>
      </c>
      <c r="F11" s="16">
        <v>5</v>
      </c>
      <c r="G11" s="13">
        <v>502.68</v>
      </c>
      <c r="H11" s="23">
        <v>3</v>
      </c>
      <c r="I11" s="1">
        <v>359.45</v>
      </c>
      <c r="J11" s="16">
        <v>1</v>
      </c>
      <c r="K11" s="13">
        <v>10.02</v>
      </c>
      <c r="N11" s="16"/>
      <c r="O11" s="13"/>
      <c r="P11" s="23">
        <v>3</v>
      </c>
      <c r="Q11" s="1">
        <v>28.87</v>
      </c>
      <c r="R11" s="16">
        <v>1</v>
      </c>
      <c r="S11" s="13">
        <v>13.89</v>
      </c>
      <c r="T11" s="23">
        <v>5</v>
      </c>
      <c r="U11" s="1">
        <v>365.78</v>
      </c>
      <c r="V11" s="16">
        <v>6</v>
      </c>
      <c r="W11" s="13">
        <v>146.31</v>
      </c>
      <c r="X11" s="23">
        <v>17</v>
      </c>
      <c r="Y11" s="1">
        <v>1083.3900000000001</v>
      </c>
      <c r="Z11" s="43">
        <f t="shared" ref="Z11" si="1">B11+D11+F11+H11+J11+L11+N11+P11+R11+T11+V11+X11</f>
        <v>55</v>
      </c>
      <c r="AA11" s="6">
        <f t="shared" ref="AA11" si="2">C11+E11+G11+I11+K11+M11+O11+Q11+S11+U11+W11+Y11</f>
        <v>3286.6400000000003</v>
      </c>
    </row>
    <row r="12" spans="1:29" ht="12.75" customHeight="1" x14ac:dyDescent="0.25">
      <c r="A12" s="360" t="s">
        <v>76</v>
      </c>
      <c r="B12" s="16"/>
      <c r="C12" s="13"/>
      <c r="F12" s="16"/>
      <c r="G12" s="13"/>
      <c r="J12" s="16"/>
      <c r="K12" s="13"/>
      <c r="N12" s="16">
        <v>1</v>
      </c>
      <c r="O12" s="13">
        <v>39.43</v>
      </c>
      <c r="P12" s="23">
        <v>1</v>
      </c>
      <c r="Q12" s="1">
        <v>7.68</v>
      </c>
      <c r="R12" s="16">
        <v>2</v>
      </c>
      <c r="S12" s="13">
        <v>9.91</v>
      </c>
      <c r="V12" s="16">
        <v>1</v>
      </c>
      <c r="W12" s="13">
        <v>20.7</v>
      </c>
      <c r="Z12" s="43">
        <f t="shared" si="0"/>
        <v>5</v>
      </c>
      <c r="AA12" s="6">
        <f t="shared" si="0"/>
        <v>77.72</v>
      </c>
    </row>
    <row r="13" spans="1:29" ht="12.75" customHeight="1" x14ac:dyDescent="0.25">
      <c r="A13" s="3" t="s">
        <v>72</v>
      </c>
      <c r="B13" s="25"/>
      <c r="C13" s="14"/>
      <c r="D13" s="27"/>
      <c r="E13" s="2"/>
      <c r="F13" s="25"/>
      <c r="G13" s="14"/>
      <c r="H13" s="27"/>
      <c r="I13" s="2"/>
      <c r="J13" s="25"/>
      <c r="K13" s="14"/>
      <c r="L13" s="27"/>
      <c r="M13" s="2"/>
      <c r="N13" s="25"/>
      <c r="O13" s="14"/>
      <c r="P13" s="27"/>
      <c r="Q13" s="2"/>
      <c r="R13" s="25"/>
      <c r="S13" s="14"/>
      <c r="T13" s="27"/>
      <c r="U13" s="2"/>
      <c r="V13" s="25"/>
      <c r="W13" s="14"/>
      <c r="X13" s="27"/>
      <c r="Y13" s="2"/>
      <c r="Z13" s="43">
        <f t="shared" si="0"/>
        <v>0</v>
      </c>
      <c r="AA13" s="6">
        <f t="shared" si="0"/>
        <v>0</v>
      </c>
    </row>
    <row r="14" spans="1:29" ht="12.75" customHeight="1" x14ac:dyDescent="0.3">
      <c r="A14" s="20" t="s">
        <v>20</v>
      </c>
      <c r="B14" s="16">
        <f t="shared" ref="B14:AA14" si="3">SUM(B10:B13)</f>
        <v>48</v>
      </c>
      <c r="C14" s="26">
        <f t="shared" si="3"/>
        <v>1463.15</v>
      </c>
      <c r="D14" s="23">
        <f t="shared" si="3"/>
        <v>44</v>
      </c>
      <c r="E14" s="529">
        <f t="shared" si="3"/>
        <v>1924.22</v>
      </c>
      <c r="F14" s="16">
        <f t="shared" si="3"/>
        <v>30</v>
      </c>
      <c r="G14" s="26">
        <f t="shared" si="3"/>
        <v>1229.31</v>
      </c>
      <c r="H14" s="23">
        <f t="shared" si="3"/>
        <v>10</v>
      </c>
      <c r="I14" s="10">
        <f t="shared" si="3"/>
        <v>513.25</v>
      </c>
      <c r="J14" s="16">
        <f t="shared" si="3"/>
        <v>9</v>
      </c>
      <c r="K14" s="26">
        <f t="shared" si="3"/>
        <v>238.51000000000002</v>
      </c>
      <c r="L14" s="23">
        <f t="shared" si="3"/>
        <v>11</v>
      </c>
      <c r="M14" s="10">
        <f t="shared" si="3"/>
        <v>198.49</v>
      </c>
      <c r="N14" s="16">
        <f t="shared" si="3"/>
        <v>8</v>
      </c>
      <c r="O14" s="26">
        <f t="shared" si="3"/>
        <v>238.32</v>
      </c>
      <c r="P14" s="23">
        <f t="shared" si="3"/>
        <v>24</v>
      </c>
      <c r="Q14" s="10">
        <f t="shared" si="3"/>
        <v>901.8</v>
      </c>
      <c r="R14" s="16">
        <f t="shared" si="3"/>
        <v>100</v>
      </c>
      <c r="S14" s="26">
        <f t="shared" si="3"/>
        <v>2697.1899999999996</v>
      </c>
      <c r="T14" s="23">
        <f t="shared" si="3"/>
        <v>83</v>
      </c>
      <c r="U14" s="10">
        <f t="shared" si="3"/>
        <v>2472.1800000000003</v>
      </c>
      <c r="V14" s="16">
        <f t="shared" si="3"/>
        <v>67</v>
      </c>
      <c r="W14" s="26">
        <f t="shared" si="3"/>
        <v>2664.2599999999998</v>
      </c>
      <c r="X14" s="23">
        <f t="shared" si="3"/>
        <v>74</v>
      </c>
      <c r="Y14" s="10">
        <f t="shared" si="3"/>
        <v>3046.07</v>
      </c>
      <c r="Z14" s="73">
        <f t="shared" si="3"/>
        <v>508</v>
      </c>
      <c r="AA14" s="22">
        <f t="shared" si="3"/>
        <v>17586.75</v>
      </c>
    </row>
    <row r="15" spans="1:29" ht="12.75" customHeight="1" x14ac:dyDescent="0.25">
      <c r="B15" s="16"/>
      <c r="C15" s="13"/>
      <c r="F15" s="16"/>
      <c r="G15" s="13"/>
      <c r="J15" s="16"/>
      <c r="K15" s="13"/>
      <c r="N15" s="16"/>
      <c r="O15" s="13"/>
      <c r="R15" s="16"/>
      <c r="S15" s="13"/>
      <c r="V15" s="16"/>
      <c r="W15" s="13"/>
      <c r="Z15" s="43"/>
      <c r="AA15" s="6"/>
    </row>
    <row r="16" spans="1:29" ht="12.75" customHeight="1" x14ac:dyDescent="0.3">
      <c r="A16" s="4" t="s">
        <v>25</v>
      </c>
      <c r="B16" s="16"/>
      <c r="C16" s="13"/>
      <c r="F16" s="16"/>
      <c r="G16" s="13"/>
      <c r="J16" s="16"/>
      <c r="K16" s="13"/>
      <c r="N16" s="16"/>
      <c r="O16" s="13"/>
      <c r="R16" s="16"/>
      <c r="S16" s="13"/>
      <c r="V16" s="16"/>
      <c r="W16" s="13"/>
      <c r="Z16" s="43"/>
      <c r="AA16" s="6"/>
    </row>
    <row r="17" spans="1:27" ht="12.75" customHeight="1" x14ac:dyDescent="0.25">
      <c r="A17" s="3" t="s">
        <v>49</v>
      </c>
      <c r="B17" s="16"/>
      <c r="C17" s="13"/>
      <c r="F17" s="16"/>
      <c r="G17" s="13"/>
      <c r="J17" s="16"/>
      <c r="K17" s="13"/>
      <c r="N17" s="16"/>
      <c r="O17" s="13"/>
      <c r="R17" s="16"/>
      <c r="S17" s="13"/>
      <c r="V17" s="16"/>
      <c r="W17" s="13"/>
      <c r="Z17" s="43">
        <f t="shared" ref="Z17:AA21" si="4">B17+D17+F17+H17+J17+L17+N17+P17+R17+T17+V17+X17</f>
        <v>0</v>
      </c>
      <c r="AA17" s="6">
        <f t="shared" si="4"/>
        <v>0</v>
      </c>
    </row>
    <row r="18" spans="1:27" ht="12.75" customHeight="1" x14ac:dyDescent="0.25">
      <c r="A18" s="3" t="s">
        <v>22</v>
      </c>
      <c r="B18" s="16"/>
      <c r="C18" s="13"/>
      <c r="F18" s="16"/>
      <c r="G18" s="13"/>
      <c r="J18" s="16"/>
      <c r="K18" s="13"/>
      <c r="M18" s="532"/>
      <c r="N18" s="16"/>
      <c r="O18" s="13"/>
      <c r="R18" s="16"/>
      <c r="S18" s="13"/>
      <c r="V18" s="16"/>
      <c r="W18" s="13"/>
      <c r="Z18" s="43">
        <f t="shared" si="4"/>
        <v>0</v>
      </c>
      <c r="AA18" s="6">
        <f t="shared" si="4"/>
        <v>0</v>
      </c>
    </row>
    <row r="19" spans="1:27" ht="12.75" customHeight="1" x14ac:dyDescent="0.25">
      <c r="A19" s="3" t="s">
        <v>53</v>
      </c>
      <c r="B19" s="16">
        <v>1</v>
      </c>
      <c r="C19" s="16">
        <v>306.27999999999997</v>
      </c>
      <c r="E19" s="530"/>
      <c r="F19" s="16">
        <v>2</v>
      </c>
      <c r="G19" s="16">
        <v>772.79</v>
      </c>
      <c r="H19" s="23">
        <v>1</v>
      </c>
      <c r="I19" s="530">
        <v>162.04</v>
      </c>
      <c r="J19" s="16"/>
      <c r="K19" s="13"/>
      <c r="L19" s="23">
        <v>-1</v>
      </c>
      <c r="M19" s="1">
        <v>477.62</v>
      </c>
      <c r="N19" s="16">
        <v>1</v>
      </c>
      <c r="O19" s="13">
        <v>336.51</v>
      </c>
      <c r="Q19" s="532"/>
      <c r="R19" s="16">
        <v>0</v>
      </c>
      <c r="S19" s="13">
        <v>695.31</v>
      </c>
      <c r="T19" s="23">
        <v>3</v>
      </c>
      <c r="U19" s="1">
        <v>940.83</v>
      </c>
      <c r="V19" s="16">
        <v>4</v>
      </c>
      <c r="W19" s="13">
        <v>3162.17</v>
      </c>
      <c r="Z19" s="43">
        <f>B19+D19+F19+H19+J19+L19+N19+P19+R19+T19+V19+X19</f>
        <v>11</v>
      </c>
      <c r="AA19" s="6">
        <f>C19+E19+G19+I19+K19+M19+O19+Q19+S19+U19+W19+Y19</f>
        <v>6853.5499999999993</v>
      </c>
    </row>
    <row r="20" spans="1:27" ht="12.75" customHeight="1" x14ac:dyDescent="0.25">
      <c r="A20" s="3" t="s">
        <v>23</v>
      </c>
      <c r="B20" s="16">
        <v>2</v>
      </c>
      <c r="C20" s="16">
        <v>632.98</v>
      </c>
      <c r="E20" s="530"/>
      <c r="F20" s="16"/>
      <c r="G20" s="609"/>
      <c r="H20" s="23">
        <v>3</v>
      </c>
      <c r="I20" s="530">
        <v>1305.8</v>
      </c>
      <c r="J20" s="16">
        <v>5</v>
      </c>
      <c r="K20" s="13">
        <v>3759.4</v>
      </c>
      <c r="L20" s="23">
        <v>2</v>
      </c>
      <c r="M20" s="532">
        <v>1252.23</v>
      </c>
      <c r="N20" s="16">
        <v>12</v>
      </c>
      <c r="O20" s="13">
        <v>4931.47</v>
      </c>
      <c r="P20" s="23">
        <v>5</v>
      </c>
      <c r="Q20" s="532">
        <v>1206.07</v>
      </c>
      <c r="R20" s="16">
        <v>3</v>
      </c>
      <c r="S20" s="13">
        <v>2889.28</v>
      </c>
      <c r="T20" s="23">
        <v>3</v>
      </c>
      <c r="U20" s="1">
        <v>1889.9</v>
      </c>
      <c r="V20" s="16"/>
      <c r="W20" s="13"/>
      <c r="X20" s="23">
        <v>4</v>
      </c>
      <c r="Y20" s="1">
        <v>2020.39</v>
      </c>
      <c r="Z20" s="43">
        <f>B20+D20+F20+H20+J20+L20+N20+P20+R20+T20+V20+X20</f>
        <v>39</v>
      </c>
      <c r="AA20" s="6">
        <f>C20+E20+G20+I20+K20+M20+O20+Q20+S20+U20+W20+Y20</f>
        <v>19887.52</v>
      </c>
    </row>
    <row r="21" spans="1:27" ht="12.75" customHeight="1" x14ac:dyDescent="0.25">
      <c r="A21" s="3" t="s">
        <v>55</v>
      </c>
      <c r="B21" s="25"/>
      <c r="C21" s="14"/>
      <c r="D21" s="27"/>
      <c r="E21" s="2"/>
      <c r="F21" s="25"/>
      <c r="G21" s="14"/>
      <c r="H21" s="27"/>
      <c r="I21" s="2"/>
      <c r="J21" s="16"/>
      <c r="K21" s="13"/>
      <c r="N21" s="16"/>
      <c r="O21" s="13"/>
      <c r="R21" s="16">
        <v>6</v>
      </c>
      <c r="S21" s="13">
        <v>1913.67</v>
      </c>
      <c r="T21" s="23">
        <v>5</v>
      </c>
      <c r="U21" s="1">
        <v>1256.9000000000001</v>
      </c>
      <c r="V21" s="16"/>
      <c r="W21" s="13"/>
      <c r="Z21" s="43">
        <f t="shared" si="4"/>
        <v>11</v>
      </c>
      <c r="AA21" s="6">
        <f t="shared" si="4"/>
        <v>3170.57</v>
      </c>
    </row>
    <row r="22" spans="1:27" ht="12.75" customHeight="1" x14ac:dyDescent="0.3">
      <c r="A22" s="4" t="s">
        <v>21</v>
      </c>
      <c r="B22" s="16">
        <f t="shared" ref="B22:AA22" si="5">SUM(B17:B21)</f>
        <v>3</v>
      </c>
      <c r="C22" s="26">
        <f t="shared" si="5"/>
        <v>939.26</v>
      </c>
      <c r="D22" s="23">
        <f t="shared" si="5"/>
        <v>0</v>
      </c>
      <c r="E22" s="10">
        <f t="shared" si="5"/>
        <v>0</v>
      </c>
      <c r="F22" s="16">
        <f t="shared" si="5"/>
        <v>2</v>
      </c>
      <c r="G22" s="26">
        <f t="shared" si="5"/>
        <v>772.79</v>
      </c>
      <c r="H22" s="23">
        <f t="shared" si="5"/>
        <v>4</v>
      </c>
      <c r="I22" s="10">
        <f t="shared" si="5"/>
        <v>1467.84</v>
      </c>
      <c r="J22" s="35">
        <f t="shared" si="5"/>
        <v>5</v>
      </c>
      <c r="K22" s="32">
        <f t="shared" si="5"/>
        <v>3759.4</v>
      </c>
      <c r="L22" s="34">
        <f t="shared" si="5"/>
        <v>1</v>
      </c>
      <c r="M22" s="33">
        <f t="shared" si="5"/>
        <v>1729.85</v>
      </c>
      <c r="N22" s="35">
        <f t="shared" si="5"/>
        <v>13</v>
      </c>
      <c r="O22" s="32">
        <f t="shared" si="5"/>
        <v>5267.9800000000005</v>
      </c>
      <c r="P22" s="34">
        <f t="shared" si="5"/>
        <v>5</v>
      </c>
      <c r="Q22" s="33">
        <f t="shared" si="5"/>
        <v>1206.07</v>
      </c>
      <c r="R22" s="35">
        <f t="shared" si="5"/>
        <v>9</v>
      </c>
      <c r="S22" s="32">
        <f t="shared" si="5"/>
        <v>5498.26</v>
      </c>
      <c r="T22" s="34">
        <f t="shared" si="5"/>
        <v>11</v>
      </c>
      <c r="U22" s="33">
        <f t="shared" si="5"/>
        <v>4087.63</v>
      </c>
      <c r="V22" s="35">
        <f t="shared" si="5"/>
        <v>4</v>
      </c>
      <c r="W22" s="32">
        <f t="shared" si="5"/>
        <v>3162.17</v>
      </c>
      <c r="X22" s="34">
        <f t="shared" si="5"/>
        <v>4</v>
      </c>
      <c r="Y22" s="33">
        <f t="shared" si="5"/>
        <v>2020.39</v>
      </c>
      <c r="Z22" s="73">
        <f t="shared" si="5"/>
        <v>61</v>
      </c>
      <c r="AA22" s="22">
        <f t="shared" si="5"/>
        <v>29911.64</v>
      </c>
    </row>
    <row r="23" spans="1:27" ht="12.75" customHeight="1" x14ac:dyDescent="0.3">
      <c r="A23" s="4"/>
      <c r="B23" s="16"/>
      <c r="C23" s="30"/>
      <c r="E23" s="5"/>
      <c r="F23" s="16"/>
      <c r="G23" s="30"/>
      <c r="I23" s="5"/>
      <c r="J23" s="16"/>
      <c r="K23" s="30"/>
      <c r="M23" s="5"/>
      <c r="N23" s="16"/>
      <c r="O23" s="30"/>
      <c r="Q23" s="5"/>
      <c r="R23" s="16"/>
      <c r="S23" s="30"/>
      <c r="U23" s="5"/>
      <c r="V23" s="16"/>
      <c r="W23" s="30"/>
      <c r="Y23" s="5"/>
      <c r="Z23" s="43"/>
      <c r="AA23" s="8"/>
    </row>
    <row r="24" spans="1:27" ht="12.75" customHeight="1" x14ac:dyDescent="0.3">
      <c r="A24" s="4" t="s">
        <v>27</v>
      </c>
      <c r="B24" s="16"/>
      <c r="C24" s="13"/>
      <c r="F24" s="16"/>
      <c r="G24" s="13"/>
      <c r="J24" s="16"/>
      <c r="K24" s="13"/>
      <c r="N24" s="16"/>
      <c r="O24" s="13"/>
      <c r="R24" s="16"/>
      <c r="S24" s="13"/>
      <c r="V24" s="16"/>
      <c r="W24" s="13"/>
      <c r="Z24" s="43"/>
      <c r="AA24" s="6"/>
    </row>
    <row r="25" spans="1:27" ht="12.75" customHeight="1" x14ac:dyDescent="0.25">
      <c r="A25" s="3" t="s">
        <v>50</v>
      </c>
      <c r="B25" s="16">
        <v>4</v>
      </c>
      <c r="C25" s="13">
        <v>350</v>
      </c>
      <c r="D25" s="23">
        <v>22</v>
      </c>
      <c r="E25" s="1">
        <v>1323.31</v>
      </c>
      <c r="F25" s="16">
        <v>5</v>
      </c>
      <c r="G25" s="13">
        <v>129.1</v>
      </c>
      <c r="H25" s="23">
        <v>3</v>
      </c>
      <c r="I25" s="1">
        <v>100.04</v>
      </c>
      <c r="J25" s="16">
        <v>4</v>
      </c>
      <c r="K25" s="13">
        <v>49.99</v>
      </c>
      <c r="L25" s="23">
        <v>5</v>
      </c>
      <c r="M25" s="1">
        <v>191.64</v>
      </c>
      <c r="N25" s="16">
        <v>11</v>
      </c>
      <c r="O25" s="15">
        <v>547.08000000000004</v>
      </c>
      <c r="P25" s="23">
        <v>8</v>
      </c>
      <c r="Q25" s="28">
        <v>507.28</v>
      </c>
      <c r="R25" s="16">
        <v>48</v>
      </c>
      <c r="S25" s="15">
        <v>3669.29</v>
      </c>
      <c r="T25" s="23">
        <v>33</v>
      </c>
      <c r="U25" s="28">
        <v>2157.0300000000002</v>
      </c>
      <c r="V25" s="16">
        <v>30</v>
      </c>
      <c r="W25" s="15">
        <v>3495</v>
      </c>
      <c r="X25" s="23">
        <v>21</v>
      </c>
      <c r="Y25" s="28">
        <v>2181.06</v>
      </c>
      <c r="Z25" s="43">
        <f>B25+D25+F25+H25+J25+L25+N25+P25+R25+T25+V25+X25</f>
        <v>194</v>
      </c>
      <c r="AA25" s="12">
        <f>C25+E25+G25+I25+K25+M25+O25+Q25+S25+U25+W25+Y25</f>
        <v>14700.82</v>
      </c>
    </row>
    <row r="26" spans="1:27" ht="12.75" customHeight="1" x14ac:dyDescent="0.25">
      <c r="A26" s="3" t="s">
        <v>51</v>
      </c>
      <c r="B26" s="16">
        <v>2</v>
      </c>
      <c r="C26" s="13">
        <v>39.94</v>
      </c>
      <c r="D26" s="23">
        <v>2</v>
      </c>
      <c r="E26" s="1">
        <v>39.880000000000003</v>
      </c>
      <c r="F26" s="16">
        <v>5</v>
      </c>
      <c r="G26" s="13">
        <v>166.32</v>
      </c>
      <c r="H26" s="23">
        <v>0</v>
      </c>
      <c r="I26" s="1">
        <v>0</v>
      </c>
      <c r="J26" s="16">
        <v>2</v>
      </c>
      <c r="K26" s="13">
        <v>61.89</v>
      </c>
      <c r="L26" s="23">
        <v>1</v>
      </c>
      <c r="M26" s="1">
        <v>9.57</v>
      </c>
      <c r="N26" s="16">
        <v>6</v>
      </c>
      <c r="O26" s="15">
        <v>175.73</v>
      </c>
      <c r="P26" s="23">
        <v>6</v>
      </c>
      <c r="Q26" s="28">
        <v>244.51</v>
      </c>
      <c r="R26" s="16">
        <v>26</v>
      </c>
      <c r="S26" s="15">
        <v>938.01</v>
      </c>
      <c r="T26" s="23">
        <v>8</v>
      </c>
      <c r="U26" s="28">
        <v>506.3</v>
      </c>
      <c r="V26" s="16">
        <v>4</v>
      </c>
      <c r="W26" s="15">
        <v>363.28</v>
      </c>
      <c r="X26" s="23">
        <v>3</v>
      </c>
      <c r="Y26" s="28">
        <v>188.7</v>
      </c>
      <c r="Z26" s="43">
        <f>B26+D26+F26+H26+J26+L26+N26+P26+R26+T26+V26+X26</f>
        <v>65</v>
      </c>
      <c r="AA26" s="12">
        <f>C26+E26+G26+I26+K26+M26+O26+Q26+S26+U26+W26+Y26</f>
        <v>2734.13</v>
      </c>
    </row>
    <row r="27" spans="1:27" s="45" customFormat="1" ht="12.75" customHeight="1" x14ac:dyDescent="0.3">
      <c r="A27" s="39" t="s">
        <v>68</v>
      </c>
      <c r="B27" s="42">
        <f t="shared" ref="B27:Y27" si="6">B25+B26</f>
        <v>6</v>
      </c>
      <c r="C27" s="59">
        <f t="shared" si="6"/>
        <v>389.94</v>
      </c>
      <c r="D27" s="60">
        <f t="shared" si="6"/>
        <v>24</v>
      </c>
      <c r="E27" s="61">
        <f t="shared" si="6"/>
        <v>1363.19</v>
      </c>
      <c r="F27" s="42">
        <f t="shared" si="6"/>
        <v>10</v>
      </c>
      <c r="G27" s="59">
        <f t="shared" si="6"/>
        <v>295.41999999999996</v>
      </c>
      <c r="H27" s="60">
        <f t="shared" si="6"/>
        <v>3</v>
      </c>
      <c r="I27" s="61">
        <f t="shared" si="6"/>
        <v>100.04</v>
      </c>
      <c r="J27" s="42">
        <f t="shared" si="6"/>
        <v>6</v>
      </c>
      <c r="K27" s="59">
        <f t="shared" si="6"/>
        <v>111.88</v>
      </c>
      <c r="L27" s="60">
        <f t="shared" si="6"/>
        <v>6</v>
      </c>
      <c r="M27" s="61">
        <f t="shared" si="6"/>
        <v>201.20999999999998</v>
      </c>
      <c r="N27" s="42">
        <f t="shared" si="6"/>
        <v>17</v>
      </c>
      <c r="O27" s="59">
        <f t="shared" si="6"/>
        <v>722.81000000000006</v>
      </c>
      <c r="P27" s="60">
        <f t="shared" si="6"/>
        <v>14</v>
      </c>
      <c r="Q27" s="61">
        <f t="shared" si="6"/>
        <v>751.79</v>
      </c>
      <c r="R27" s="42">
        <f t="shared" si="6"/>
        <v>74</v>
      </c>
      <c r="S27" s="59">
        <f t="shared" si="6"/>
        <v>4607.3</v>
      </c>
      <c r="T27" s="60">
        <f t="shared" si="6"/>
        <v>41</v>
      </c>
      <c r="U27" s="61">
        <f t="shared" si="6"/>
        <v>2663.3300000000004</v>
      </c>
      <c r="V27" s="42">
        <f t="shared" si="6"/>
        <v>34</v>
      </c>
      <c r="W27" s="59">
        <f t="shared" si="6"/>
        <v>3858.2799999999997</v>
      </c>
      <c r="X27" s="60">
        <f t="shared" si="6"/>
        <v>24</v>
      </c>
      <c r="Y27" s="61">
        <f t="shared" si="6"/>
        <v>2369.7599999999998</v>
      </c>
      <c r="Z27" s="66">
        <f t="shared" ref="Z27:AA27" si="7">SUM(Z25:Z26)</f>
        <v>259</v>
      </c>
      <c r="AA27" s="94">
        <f t="shared" si="7"/>
        <v>17434.95</v>
      </c>
    </row>
    <row r="28" spans="1:27" s="45" customFormat="1" ht="12.75" customHeight="1" x14ac:dyDescent="0.3">
      <c r="A28" s="39"/>
      <c r="B28" s="37"/>
      <c r="C28" s="63"/>
      <c r="D28" s="47"/>
      <c r="E28" s="62"/>
      <c r="F28" s="37"/>
      <c r="G28" s="63"/>
      <c r="H28" s="47"/>
      <c r="I28" s="62"/>
      <c r="J28" s="37"/>
      <c r="K28" s="63"/>
      <c r="L28" s="47"/>
      <c r="M28" s="62"/>
      <c r="N28" s="37"/>
      <c r="O28" s="63"/>
      <c r="P28" s="47"/>
      <c r="Q28" s="62"/>
      <c r="R28" s="37"/>
      <c r="S28" s="63"/>
      <c r="T28" s="47"/>
      <c r="U28" s="62"/>
      <c r="V28" s="37"/>
      <c r="W28" s="63"/>
      <c r="X28" s="47"/>
      <c r="Y28" s="62"/>
      <c r="Z28" s="40"/>
      <c r="AA28" s="64"/>
    </row>
    <row r="29" spans="1:27" ht="12.75" customHeight="1" x14ac:dyDescent="0.3">
      <c r="A29" s="21" t="s">
        <v>19</v>
      </c>
      <c r="B29" s="16"/>
      <c r="C29" s="26">
        <f>SUM(C14+C22+C27)</f>
        <v>2792.35</v>
      </c>
      <c r="E29" s="10">
        <f>SUM(E14+E22+E27)</f>
        <v>3287.41</v>
      </c>
      <c r="F29" s="16"/>
      <c r="G29" s="26">
        <f>SUM(G14+G22+G27)</f>
        <v>2297.52</v>
      </c>
      <c r="I29" s="10">
        <f>SUM(I14+I22+I27)</f>
        <v>2081.13</v>
      </c>
      <c r="J29" s="16"/>
      <c r="K29" s="26">
        <f>SUM(K14+K22+K27)</f>
        <v>4109.79</v>
      </c>
      <c r="M29" s="10">
        <f>SUM(M14+M22+M27)</f>
        <v>2129.5499999999997</v>
      </c>
      <c r="N29" s="16"/>
      <c r="O29" s="26">
        <f>SUM(O14+O22+O27)</f>
        <v>6229.1100000000006</v>
      </c>
      <c r="Q29" s="10">
        <f>SUM(Q14+Q22+Q27)</f>
        <v>2859.66</v>
      </c>
      <c r="R29" s="16"/>
      <c r="S29" s="26">
        <f>SUM(S14+S22+S27)</f>
        <v>12802.75</v>
      </c>
      <c r="U29" s="10">
        <f>SUM(U14+U22+U27)</f>
        <v>9223.1400000000012</v>
      </c>
      <c r="V29" s="16"/>
      <c r="W29" s="26">
        <f>SUM(W14+W22+W27)</f>
        <v>9684.7099999999991</v>
      </c>
      <c r="Y29" s="10">
        <f>SUM(Y14+Y22+Y27)</f>
        <v>7436.2199999999993</v>
      </c>
      <c r="Z29" s="43"/>
      <c r="AA29" s="8">
        <f>SUM(AA14+AA22+AA27)</f>
        <v>64933.34</v>
      </c>
    </row>
    <row r="30" spans="1:27" ht="12.75" customHeight="1" x14ac:dyDescent="0.25">
      <c r="B30" s="16"/>
      <c r="C30" s="13"/>
      <c r="F30" s="16"/>
      <c r="G30" s="13"/>
      <c r="J30" s="16"/>
      <c r="K30" s="13"/>
      <c r="N30" s="16"/>
      <c r="O30" s="13"/>
      <c r="R30" s="16"/>
      <c r="S30" s="13"/>
      <c r="V30" s="16"/>
      <c r="W30" s="13"/>
      <c r="Z30" s="43"/>
      <c r="AA30" s="6"/>
    </row>
    <row r="31" spans="1:27" ht="12.75" customHeight="1" x14ac:dyDescent="0.3">
      <c r="A31" s="4" t="s">
        <v>28</v>
      </c>
      <c r="B31" s="16"/>
      <c r="C31" s="26"/>
      <c r="E31" s="10"/>
      <c r="F31" s="16"/>
      <c r="G31" s="46"/>
      <c r="I31" s="10"/>
      <c r="J31" s="16"/>
      <c r="K31" s="26"/>
      <c r="M31" s="10"/>
      <c r="N31" s="16"/>
      <c r="O31" s="26"/>
      <c r="Q31" s="10"/>
      <c r="R31" s="16"/>
      <c r="S31" s="26"/>
      <c r="U31" s="10"/>
      <c r="V31" s="16"/>
      <c r="W31" s="26"/>
      <c r="Y31" s="24"/>
      <c r="Z31" s="43"/>
      <c r="AA31" s="9"/>
    </row>
    <row r="32" spans="1:27" s="57" customFormat="1" ht="12.75" customHeight="1" x14ac:dyDescent="0.25">
      <c r="A32" s="52" t="s">
        <v>46</v>
      </c>
      <c r="B32" s="53"/>
      <c r="C32" s="53"/>
      <c r="D32" s="48"/>
      <c r="E32" s="48"/>
      <c r="F32" s="53"/>
      <c r="G32" s="53"/>
      <c r="H32" s="48"/>
      <c r="I32" s="48"/>
      <c r="J32" s="53"/>
      <c r="K32" s="53"/>
      <c r="L32" s="48"/>
      <c r="M32" s="48"/>
      <c r="N32" s="53"/>
      <c r="O32" s="53"/>
      <c r="P32" s="48"/>
      <c r="Q32" s="48"/>
      <c r="R32" s="53"/>
      <c r="S32" s="53"/>
      <c r="T32" s="48"/>
      <c r="U32" s="48"/>
      <c r="V32" s="53"/>
      <c r="W32" s="53"/>
      <c r="X32" s="48"/>
      <c r="Y32" s="48"/>
      <c r="Z32" s="38">
        <f t="shared" ref="Z32:AA34" si="8">SUM(B32+D32+F32+H32+J32+L32+N32+P32+R32+T32+V32+X32)</f>
        <v>0</v>
      </c>
      <c r="AA32" s="56">
        <f t="shared" si="8"/>
        <v>0</v>
      </c>
    </row>
    <row r="33" spans="1:31" s="57" customFormat="1" x14ac:dyDescent="0.25">
      <c r="A33" s="52" t="s">
        <v>62</v>
      </c>
      <c r="B33" s="53"/>
      <c r="C33" s="53"/>
      <c r="D33" s="48"/>
      <c r="E33" s="48"/>
      <c r="F33" s="53"/>
      <c r="G33" s="53"/>
      <c r="H33" s="48"/>
      <c r="I33" s="48"/>
      <c r="J33" s="53"/>
      <c r="K33" s="53"/>
      <c r="L33" s="48"/>
      <c r="M33" s="48"/>
      <c r="N33" s="53"/>
      <c r="O33" s="53"/>
      <c r="P33" s="48"/>
      <c r="Q33" s="48"/>
      <c r="R33" s="53"/>
      <c r="S33" s="53"/>
      <c r="T33" s="48"/>
      <c r="U33" s="48"/>
      <c r="V33" s="53"/>
      <c r="W33" s="53"/>
      <c r="X33" s="48"/>
      <c r="Y33" s="48"/>
      <c r="Z33" s="38">
        <f t="shared" si="8"/>
        <v>0</v>
      </c>
      <c r="AA33" s="56">
        <f t="shared" si="8"/>
        <v>0</v>
      </c>
    </row>
    <row r="34" spans="1:31" s="57" customFormat="1" x14ac:dyDescent="0.25">
      <c r="A34" s="52" t="s">
        <v>47</v>
      </c>
      <c r="B34" s="54"/>
      <c r="C34" s="54"/>
      <c r="D34" s="55"/>
      <c r="E34" s="55"/>
      <c r="F34" s="54"/>
      <c r="G34" s="54"/>
      <c r="H34" s="55"/>
      <c r="I34" s="55"/>
      <c r="J34" s="54"/>
      <c r="K34" s="54"/>
      <c r="L34" s="55"/>
      <c r="M34" s="55"/>
      <c r="N34" s="54"/>
      <c r="O34" s="54"/>
      <c r="P34" s="55"/>
      <c r="Q34" s="55"/>
      <c r="R34" s="54"/>
      <c r="S34" s="54"/>
      <c r="T34" s="55"/>
      <c r="U34" s="55"/>
      <c r="V34" s="54"/>
      <c r="W34" s="54"/>
      <c r="X34" s="55"/>
      <c r="Y34" s="55"/>
      <c r="Z34" s="65">
        <f t="shared" si="8"/>
        <v>0</v>
      </c>
      <c r="AA34" s="58">
        <f t="shared" si="8"/>
        <v>0</v>
      </c>
    </row>
    <row r="35" spans="1:31" s="4" customFormat="1" ht="12.75" customHeight="1" x14ac:dyDescent="0.3">
      <c r="A35" s="4" t="s">
        <v>59</v>
      </c>
      <c r="B35" s="70">
        <f t="shared" ref="B35:AA35" si="9">SUM(B32:B34)</f>
        <v>0</v>
      </c>
      <c r="C35" s="49">
        <f t="shared" si="9"/>
        <v>0</v>
      </c>
      <c r="D35" s="71">
        <f t="shared" si="9"/>
        <v>0</v>
      </c>
      <c r="E35" s="50">
        <f t="shared" si="9"/>
        <v>0</v>
      </c>
      <c r="F35" s="70">
        <f t="shared" si="9"/>
        <v>0</v>
      </c>
      <c r="G35" s="49">
        <f t="shared" si="9"/>
        <v>0</v>
      </c>
      <c r="H35" s="71">
        <f t="shared" si="9"/>
        <v>0</v>
      </c>
      <c r="I35" s="50">
        <f t="shared" si="9"/>
        <v>0</v>
      </c>
      <c r="J35" s="70">
        <f t="shared" si="9"/>
        <v>0</v>
      </c>
      <c r="K35" s="49">
        <f t="shared" si="9"/>
        <v>0</v>
      </c>
      <c r="L35" s="71">
        <f t="shared" si="9"/>
        <v>0</v>
      </c>
      <c r="M35" s="50">
        <f t="shared" si="9"/>
        <v>0</v>
      </c>
      <c r="N35" s="70">
        <f t="shared" si="9"/>
        <v>0</v>
      </c>
      <c r="O35" s="49">
        <f t="shared" si="9"/>
        <v>0</v>
      </c>
      <c r="P35" s="71">
        <f t="shared" si="9"/>
        <v>0</v>
      </c>
      <c r="Q35" s="50">
        <f t="shared" si="9"/>
        <v>0</v>
      </c>
      <c r="R35" s="70">
        <f t="shared" si="9"/>
        <v>0</v>
      </c>
      <c r="S35" s="49">
        <f t="shared" si="9"/>
        <v>0</v>
      </c>
      <c r="T35" s="71">
        <f t="shared" si="9"/>
        <v>0</v>
      </c>
      <c r="U35" s="50">
        <f t="shared" si="9"/>
        <v>0</v>
      </c>
      <c r="V35" s="70">
        <f t="shared" si="9"/>
        <v>0</v>
      </c>
      <c r="W35" s="49">
        <f t="shared" si="9"/>
        <v>0</v>
      </c>
      <c r="X35" s="71">
        <f t="shared" si="9"/>
        <v>0</v>
      </c>
      <c r="Y35" s="50">
        <f t="shared" si="9"/>
        <v>0</v>
      </c>
      <c r="Z35" s="74">
        <f t="shared" si="9"/>
        <v>0</v>
      </c>
      <c r="AA35" s="51">
        <f t="shared" si="9"/>
        <v>0</v>
      </c>
    </row>
    <row r="36" spans="1:31" s="4" customFormat="1" ht="12.75" customHeight="1" x14ac:dyDescent="0.3">
      <c r="B36" s="70"/>
      <c r="C36" s="49"/>
      <c r="D36" s="71"/>
      <c r="E36" s="50"/>
      <c r="F36" s="70"/>
      <c r="G36" s="49"/>
      <c r="H36" s="71"/>
      <c r="I36" s="50"/>
      <c r="J36" s="70"/>
      <c r="K36" s="49"/>
      <c r="L36" s="71"/>
      <c r="M36" s="50"/>
      <c r="N36" s="70"/>
      <c r="O36" s="49"/>
      <c r="P36" s="71"/>
      <c r="Q36" s="50"/>
      <c r="R36" s="70"/>
      <c r="S36" s="49"/>
      <c r="T36" s="71"/>
      <c r="U36" s="50"/>
      <c r="V36" s="70"/>
      <c r="W36" s="49"/>
      <c r="X36" s="71"/>
      <c r="Y36" s="50"/>
      <c r="Z36" s="74"/>
      <c r="AA36" s="51"/>
    </row>
    <row r="37" spans="1:31" s="4" customFormat="1" ht="12.75" customHeight="1" x14ac:dyDescent="0.3">
      <c r="A37" s="24"/>
      <c r="B37" s="70"/>
      <c r="C37" s="49"/>
      <c r="D37" s="71"/>
      <c r="E37" s="50"/>
      <c r="F37" s="70"/>
      <c r="G37" s="49"/>
      <c r="H37" s="71"/>
      <c r="I37" s="50"/>
      <c r="J37" s="70"/>
      <c r="K37" s="49"/>
      <c r="L37" s="71"/>
      <c r="M37" s="50"/>
      <c r="N37" s="70"/>
      <c r="O37" s="49"/>
      <c r="P37" s="71"/>
      <c r="Q37" s="50"/>
      <c r="R37" s="70"/>
      <c r="S37" s="49"/>
      <c r="T37" s="71"/>
      <c r="U37" s="50"/>
      <c r="V37" s="70"/>
      <c r="W37" s="49"/>
      <c r="X37" s="71"/>
      <c r="Y37" s="50"/>
      <c r="Z37" s="74"/>
      <c r="AA37" s="51"/>
    </row>
    <row r="38" spans="1:31" s="3" customFormat="1" ht="12.75" customHeight="1" x14ac:dyDescent="0.3">
      <c r="A38" s="4"/>
      <c r="B38" s="16"/>
      <c r="C38" s="67"/>
      <c r="D38" s="23"/>
      <c r="E38" s="68"/>
      <c r="F38" s="16"/>
      <c r="G38" s="67"/>
      <c r="H38" s="23"/>
      <c r="I38" s="68"/>
      <c r="J38" s="16"/>
      <c r="K38" s="67"/>
      <c r="L38" s="23"/>
      <c r="M38" s="68"/>
      <c r="N38" s="16"/>
      <c r="O38" s="67"/>
      <c r="P38" s="23"/>
      <c r="Q38" s="68"/>
      <c r="R38" s="16"/>
      <c r="S38" s="67"/>
      <c r="T38" s="23"/>
      <c r="U38" s="68"/>
      <c r="V38" s="16"/>
      <c r="W38" s="67"/>
      <c r="X38" s="23"/>
      <c r="Y38" s="68"/>
      <c r="Z38" s="43"/>
      <c r="AA38" s="69"/>
      <c r="AB38" s="4"/>
    </row>
    <row r="39" spans="1:31" s="79" customFormat="1" ht="26" x14ac:dyDescent="0.3">
      <c r="A39" s="76" t="s">
        <v>64</v>
      </c>
      <c r="B39" s="77"/>
      <c r="C39" s="78">
        <f>C29-C5-C35</f>
        <v>2327.35</v>
      </c>
      <c r="D39" s="77"/>
      <c r="E39" s="78">
        <f>E29-E5-E35</f>
        <v>2699.41</v>
      </c>
      <c r="F39" s="78"/>
      <c r="G39" s="78">
        <f>G29-G5-G35</f>
        <v>1968.02</v>
      </c>
      <c r="H39" s="77"/>
      <c r="I39" s="78">
        <f>I29-I5-I35</f>
        <v>1930.63</v>
      </c>
      <c r="J39" s="77"/>
      <c r="K39" s="78">
        <f>K29-K5-K35</f>
        <v>3881.29</v>
      </c>
      <c r="L39" s="77"/>
      <c r="M39" s="78">
        <f>M29-M5-M35</f>
        <v>2006.5499999999997</v>
      </c>
      <c r="N39" s="78"/>
      <c r="O39" s="78">
        <f>O29-O5-O35</f>
        <v>5880.6100000000006</v>
      </c>
      <c r="P39" s="77"/>
      <c r="Q39" s="78">
        <f>Q29-Q5-Q35</f>
        <v>2589.16</v>
      </c>
      <c r="R39" s="77"/>
      <c r="S39" s="78">
        <f>S29-S5-S35</f>
        <v>11621.25</v>
      </c>
      <c r="T39" s="77"/>
      <c r="U39" s="78">
        <f>U29-U5-U35</f>
        <v>8366.1400000000012</v>
      </c>
      <c r="V39" s="77"/>
      <c r="W39" s="78">
        <f>W29-W5-W35</f>
        <v>8886.2099999999991</v>
      </c>
      <c r="X39" s="77"/>
      <c r="Y39" s="78">
        <f>Y29-Y5-Y35</f>
        <v>6821.7199999999993</v>
      </c>
      <c r="Z39" s="77"/>
      <c r="AA39" s="78">
        <f>AA29-AA5-AA35</f>
        <v>58978.34</v>
      </c>
      <c r="AB39" s="4"/>
      <c r="AE39" s="80"/>
    </row>
    <row r="40" spans="1:31" x14ac:dyDescent="0.25">
      <c r="A40" s="3"/>
      <c r="B40" s="3"/>
      <c r="C40"/>
      <c r="D40" s="3"/>
      <c r="E40"/>
      <c r="F40" s="3"/>
      <c r="G40"/>
      <c r="H40" s="3"/>
      <c r="I40"/>
      <c r="J40" s="3"/>
      <c r="K40"/>
      <c r="L40" s="3"/>
      <c r="M40"/>
      <c r="N40" s="3"/>
      <c r="O40"/>
      <c r="P40" s="3"/>
      <c r="Q40"/>
      <c r="R40" s="3"/>
      <c r="S40"/>
      <c r="T40" s="3"/>
      <c r="U40"/>
      <c r="V40" s="3"/>
      <c r="W40"/>
      <c r="X40" s="3"/>
      <c r="Y40"/>
      <c r="Z40" s="3"/>
      <c r="AA40"/>
    </row>
  </sheetData>
  <sheetProtection algorithmName="SHA-512" hashValue="UeaNXTJyBr92Us36MjXaQ3TXNm1/s1fnjn7UgJrL8a5Brf//NRp8D0eKD52cxFs+jDDhE0QuNiXguiAp132evQ==" saltValue="C7pa6s3P1NZLywUZfV3/Hg==" spinCount="100000" sheet="1" objects="1" scenarios="1" formatCells="0" formatColumns="0" formatRows="0" sort="0" autoFilter="0"/>
  <mergeCells count="13">
    <mergeCell ref="B1:C1"/>
    <mergeCell ref="D1:E1"/>
    <mergeCell ref="F1:G1"/>
    <mergeCell ref="H1:I1"/>
    <mergeCell ref="J1:K1"/>
    <mergeCell ref="V1:W1"/>
    <mergeCell ref="X1:Y1"/>
    <mergeCell ref="Z1:AA1"/>
    <mergeCell ref="L1:M1"/>
    <mergeCell ref="N1:O1"/>
    <mergeCell ref="P1:Q1"/>
    <mergeCell ref="R1:S1"/>
    <mergeCell ref="T1:U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pageSetUpPr fitToPage="1"/>
  </sheetPr>
  <dimension ref="A1:AE40"/>
  <sheetViews>
    <sheetView workbookViewId="0">
      <pane xSplit="1" topLeftCell="B1" activePane="topRight" state="frozen"/>
      <selection pane="topRight"/>
    </sheetView>
  </sheetViews>
  <sheetFormatPr defaultRowHeight="12.5" x14ac:dyDescent="0.25"/>
  <cols>
    <col min="1" max="1" width="50.7265625" customWidth="1"/>
    <col min="2" max="2" width="9.7265625" style="23" customWidth="1"/>
    <col min="3" max="3" width="14.54296875" style="1" customWidth="1"/>
    <col min="4" max="4" width="9.7265625" style="23" customWidth="1"/>
    <col min="5" max="5" width="14.54296875" style="1" customWidth="1"/>
    <col min="6" max="6" width="9.7265625" style="23" customWidth="1"/>
    <col min="7" max="7" width="14.54296875" style="1" customWidth="1"/>
    <col min="8" max="8" width="9.7265625" style="23" customWidth="1"/>
    <col min="9" max="9" width="14.54296875" style="1" customWidth="1"/>
    <col min="10" max="10" width="9.7265625" style="23" customWidth="1"/>
    <col min="11" max="11" width="14.54296875" style="1" customWidth="1"/>
    <col min="12" max="12" width="9.7265625" style="23" customWidth="1"/>
    <col min="13" max="13" width="14.54296875" style="1" customWidth="1"/>
    <col min="14" max="14" width="9.7265625" style="23" customWidth="1"/>
    <col min="15" max="15" width="14.54296875" style="1" customWidth="1"/>
    <col min="16" max="16" width="9.7265625" style="23" customWidth="1"/>
    <col min="17" max="17" width="14.54296875" style="1" customWidth="1"/>
    <col min="18" max="18" width="9.7265625" style="23" customWidth="1"/>
    <col min="19" max="19" width="14.54296875" style="1" customWidth="1"/>
    <col min="20" max="20" width="9.7265625" style="23" customWidth="1"/>
    <col min="21" max="21" width="14.54296875" style="1" customWidth="1"/>
    <col min="22" max="22" width="9.7265625" style="23" customWidth="1"/>
    <col min="23" max="23" width="14.54296875" style="1" customWidth="1"/>
    <col min="24" max="24" width="9.7265625" style="23" customWidth="1"/>
    <col min="25" max="25" width="14.54296875" style="1" customWidth="1"/>
    <col min="26" max="26" width="9.7265625" style="23" customWidth="1"/>
    <col min="27" max="27" width="14.54296875" style="1" customWidth="1"/>
    <col min="28" max="194" width="8.81640625" customWidth="1"/>
  </cols>
  <sheetData>
    <row r="1" spans="1:29" ht="16.5" customHeight="1" x14ac:dyDescent="0.3">
      <c r="A1" s="4" t="s">
        <v>83</v>
      </c>
      <c r="B1" s="626" t="s">
        <v>0</v>
      </c>
      <c r="C1" s="626"/>
      <c r="D1" s="627" t="s">
        <v>1</v>
      </c>
      <c r="E1" s="627"/>
      <c r="F1" s="626" t="s">
        <v>2</v>
      </c>
      <c r="G1" s="626"/>
      <c r="H1" s="627" t="s">
        <v>3</v>
      </c>
      <c r="I1" s="627"/>
      <c r="J1" s="626" t="s">
        <v>4</v>
      </c>
      <c r="K1" s="626"/>
      <c r="L1" s="627" t="s">
        <v>5</v>
      </c>
      <c r="M1" s="627"/>
      <c r="N1" s="626" t="s">
        <v>6</v>
      </c>
      <c r="O1" s="626"/>
      <c r="P1" s="627" t="s">
        <v>7</v>
      </c>
      <c r="Q1" s="627"/>
      <c r="R1" s="626" t="s">
        <v>8</v>
      </c>
      <c r="S1" s="626"/>
      <c r="T1" s="627" t="s">
        <v>9</v>
      </c>
      <c r="U1" s="627"/>
      <c r="V1" s="626" t="s">
        <v>10</v>
      </c>
      <c r="W1" s="626"/>
      <c r="X1" s="627" t="s">
        <v>11</v>
      </c>
      <c r="Y1" s="627"/>
      <c r="Z1" s="628" t="s">
        <v>12</v>
      </c>
      <c r="AA1" s="628"/>
    </row>
    <row r="2" spans="1:29" ht="12.75" customHeight="1" x14ac:dyDescent="0.3">
      <c r="A2" s="4" t="s">
        <v>65</v>
      </c>
      <c r="B2" s="36" t="s">
        <v>13</v>
      </c>
      <c r="C2" s="81" t="s">
        <v>14</v>
      </c>
      <c r="D2" s="41" t="s">
        <v>13</v>
      </c>
      <c r="E2" s="82" t="s">
        <v>14</v>
      </c>
      <c r="F2" s="36" t="s">
        <v>13</v>
      </c>
      <c r="G2" s="81" t="s">
        <v>14</v>
      </c>
      <c r="H2" s="41" t="s">
        <v>13</v>
      </c>
      <c r="I2" s="82" t="s">
        <v>14</v>
      </c>
      <c r="J2" s="36" t="s">
        <v>13</v>
      </c>
      <c r="K2" s="81" t="s">
        <v>14</v>
      </c>
      <c r="L2" s="41" t="s">
        <v>13</v>
      </c>
      <c r="M2" s="82" t="s">
        <v>14</v>
      </c>
      <c r="N2" s="36" t="s">
        <v>13</v>
      </c>
      <c r="O2" s="81" t="s">
        <v>14</v>
      </c>
      <c r="P2" s="41" t="s">
        <v>13</v>
      </c>
      <c r="Q2" s="82" t="s">
        <v>14</v>
      </c>
      <c r="R2" s="36" t="s">
        <v>13</v>
      </c>
      <c r="S2" s="81" t="s">
        <v>14</v>
      </c>
      <c r="T2" s="41" t="s">
        <v>13</v>
      </c>
      <c r="U2" s="82" t="s">
        <v>14</v>
      </c>
      <c r="V2" s="36" t="s">
        <v>13</v>
      </c>
      <c r="W2" s="81" t="s">
        <v>14</v>
      </c>
      <c r="X2" s="41" t="s">
        <v>13</v>
      </c>
      <c r="Y2" s="82" t="s">
        <v>14</v>
      </c>
      <c r="Z2" s="83" t="s">
        <v>13</v>
      </c>
      <c r="AA2" s="17" t="s">
        <v>14</v>
      </c>
    </row>
    <row r="3" spans="1:29" ht="12.75" customHeight="1" x14ac:dyDescent="0.25">
      <c r="A3" s="19" t="s">
        <v>77</v>
      </c>
      <c r="B3" s="16">
        <v>241</v>
      </c>
      <c r="C3" s="13">
        <v>2313.5</v>
      </c>
      <c r="D3" s="23">
        <v>198</v>
      </c>
      <c r="E3" s="1">
        <v>1854.5</v>
      </c>
      <c r="F3" s="16">
        <v>191</v>
      </c>
      <c r="G3" s="13">
        <v>1586</v>
      </c>
      <c r="H3" s="23">
        <v>186</v>
      </c>
      <c r="I3" s="1">
        <v>1790.5</v>
      </c>
      <c r="J3" s="16">
        <v>182</v>
      </c>
      <c r="K3" s="13">
        <v>1579.5</v>
      </c>
      <c r="L3" s="23">
        <v>159</v>
      </c>
      <c r="M3" s="1">
        <v>1497.5</v>
      </c>
      <c r="N3" s="16">
        <v>196</v>
      </c>
      <c r="O3" s="13">
        <v>1684.5</v>
      </c>
      <c r="P3" s="23">
        <v>207</v>
      </c>
      <c r="Q3" s="1">
        <v>1561.5</v>
      </c>
      <c r="R3" s="16">
        <v>269</v>
      </c>
      <c r="S3" s="13">
        <v>2213.5</v>
      </c>
      <c r="T3" s="23">
        <v>296</v>
      </c>
      <c r="U3" s="1">
        <v>2918.5</v>
      </c>
      <c r="V3" s="16">
        <v>245</v>
      </c>
      <c r="W3" s="13">
        <v>2194</v>
      </c>
      <c r="X3" s="23">
        <v>242</v>
      </c>
      <c r="Y3" s="1">
        <v>2282.5</v>
      </c>
      <c r="Z3" s="43">
        <f>B3+D3+F3+H3+J3+L3+N3+P3+R3+T3+V3+X3</f>
        <v>2612</v>
      </c>
      <c r="AA3" s="6">
        <f>C3+E3+G3+I3+K3+M3+O3+Q3+S3+U3+W3+Y3</f>
        <v>23476</v>
      </c>
    </row>
    <row r="4" spans="1:29" ht="12.75" customHeight="1" x14ac:dyDescent="0.25">
      <c r="A4" s="3" t="s">
        <v>38</v>
      </c>
      <c r="B4" s="16"/>
      <c r="C4" s="25">
        <v>464</v>
      </c>
      <c r="E4" s="27">
        <v>378</v>
      </c>
      <c r="F4" s="16"/>
      <c r="G4" s="25">
        <v>352</v>
      </c>
      <c r="I4" s="27">
        <v>364</v>
      </c>
      <c r="J4" s="16"/>
      <c r="K4" s="25">
        <v>356</v>
      </c>
      <c r="M4" s="27">
        <v>304</v>
      </c>
      <c r="N4" s="16"/>
      <c r="O4" s="25">
        <v>374</v>
      </c>
      <c r="Q4" s="27">
        <v>404</v>
      </c>
      <c r="R4" s="16"/>
      <c r="S4" s="25">
        <v>524</v>
      </c>
      <c r="U4" s="27">
        <v>572</v>
      </c>
      <c r="V4" s="16"/>
      <c r="W4" s="25">
        <v>484</v>
      </c>
      <c r="Y4" s="27">
        <v>472</v>
      </c>
      <c r="Z4" s="43"/>
      <c r="AA4" s="7">
        <f>C4+E4+G4+I4+K4+M4+O4+Q4+S4+U4+W4+Y4</f>
        <v>5048</v>
      </c>
      <c r="AC4" s="18"/>
    </row>
    <row r="5" spans="1:29" ht="12.75" customHeight="1" x14ac:dyDescent="0.3">
      <c r="A5" s="4" t="s">
        <v>15</v>
      </c>
      <c r="B5" s="16"/>
      <c r="C5" s="26">
        <f>SUM(C3:C4)</f>
        <v>2777.5</v>
      </c>
      <c r="E5" s="10">
        <f>SUM(E3:E4)</f>
        <v>2232.5</v>
      </c>
      <c r="F5" s="16"/>
      <c r="G5" s="26">
        <f>SUM(G3:G4)</f>
        <v>1938</v>
      </c>
      <c r="I5" s="10">
        <f>SUM(I3:I4)</f>
        <v>2154.5</v>
      </c>
      <c r="J5" s="16"/>
      <c r="K5" s="26">
        <f>SUM(K3:K4)</f>
        <v>1935.5</v>
      </c>
      <c r="M5" s="10">
        <f>SUM(M3:M4)</f>
        <v>1801.5</v>
      </c>
      <c r="N5" s="16"/>
      <c r="O5" s="26">
        <f>SUM(O3:O4)</f>
        <v>2058.5</v>
      </c>
      <c r="Q5" s="10">
        <f>SUM(Q3:Q4)</f>
        <v>1965.5</v>
      </c>
      <c r="R5" s="16"/>
      <c r="S5" s="26">
        <f>SUM(S3:S4)</f>
        <v>2737.5</v>
      </c>
      <c r="U5" s="10">
        <f>SUM(U3:U4)</f>
        <v>3490.5</v>
      </c>
      <c r="V5" s="16"/>
      <c r="W5" s="26">
        <f>SUM(W3:W4)</f>
        <v>2678</v>
      </c>
      <c r="Y5" s="10">
        <f>SUM(Y3:Y4)</f>
        <v>2754.5</v>
      </c>
      <c r="Z5" s="43"/>
      <c r="AA5" s="9">
        <f>SUM(AA3:AA4)</f>
        <v>28524</v>
      </c>
    </row>
    <row r="6" spans="1:29" ht="12.75" customHeight="1" x14ac:dyDescent="0.3">
      <c r="A6" s="3"/>
      <c r="B6" s="16"/>
      <c r="C6" s="26"/>
      <c r="E6" s="10"/>
      <c r="F6" s="16"/>
      <c r="G6" s="26"/>
      <c r="I6" s="10"/>
      <c r="J6" s="16"/>
      <c r="K6" s="26"/>
      <c r="M6" s="10"/>
      <c r="N6" s="16"/>
      <c r="O6" s="26"/>
      <c r="Q6" s="10"/>
      <c r="R6" s="16"/>
      <c r="S6" s="26"/>
      <c r="U6" s="10"/>
      <c r="V6" s="16"/>
      <c r="W6" s="26"/>
      <c r="Y6" s="10"/>
      <c r="Z6" s="43"/>
      <c r="AA6" s="9"/>
    </row>
    <row r="7" spans="1:29" s="3" customFormat="1" ht="12.75" customHeight="1" x14ac:dyDescent="0.25">
      <c r="A7" s="3" t="s">
        <v>67</v>
      </c>
      <c r="B7" s="16"/>
      <c r="C7" s="92">
        <v>55785.24</v>
      </c>
      <c r="D7" s="23"/>
      <c r="E7" s="93">
        <v>40354.129999999997</v>
      </c>
      <c r="F7" s="16"/>
      <c r="G7" s="92">
        <v>39587.129999999997</v>
      </c>
      <c r="H7" s="23"/>
      <c r="I7" s="93">
        <v>36056.629999999997</v>
      </c>
      <c r="J7" s="16"/>
      <c r="K7" s="92">
        <v>44786.32</v>
      </c>
      <c r="L7" s="23"/>
      <c r="M7" s="93">
        <v>35937.480000000003</v>
      </c>
      <c r="N7" s="16"/>
      <c r="O7" s="92">
        <v>53567.3</v>
      </c>
      <c r="P7" s="23"/>
      <c r="Q7" s="93">
        <v>47862.26</v>
      </c>
      <c r="R7" s="16"/>
      <c r="S7" s="92">
        <v>64862.48</v>
      </c>
      <c r="T7" s="23"/>
      <c r="U7" s="93">
        <v>67066.5</v>
      </c>
      <c r="V7" s="16"/>
      <c r="W7" s="92">
        <v>61750.78</v>
      </c>
      <c r="X7" s="23"/>
      <c r="Y7" s="93">
        <v>62960.14</v>
      </c>
      <c r="Z7" s="72"/>
      <c r="AA7" s="95">
        <f>C7+E7+G7+I7+K7+M7+O7+Q7+S7+U7+W7+Y7</f>
        <v>610576.39</v>
      </c>
      <c r="AC7" s="93"/>
    </row>
    <row r="8" spans="1:29" ht="12.75" customHeight="1" x14ac:dyDescent="0.3">
      <c r="A8" s="4"/>
      <c r="B8" s="16"/>
      <c r="C8" s="26"/>
      <c r="E8" s="10"/>
      <c r="F8" s="16"/>
      <c r="G8" s="26"/>
      <c r="I8" s="10"/>
      <c r="J8" s="16"/>
      <c r="K8" s="26"/>
      <c r="M8" s="10"/>
      <c r="N8" s="16"/>
      <c r="O8" s="26"/>
      <c r="Q8" s="10"/>
      <c r="R8" s="16"/>
      <c r="S8" s="26"/>
      <c r="U8" s="10"/>
      <c r="V8" s="16"/>
      <c r="W8" s="26"/>
      <c r="Y8" s="10"/>
      <c r="Z8" s="72"/>
      <c r="AA8" s="9"/>
      <c r="AC8" s="11"/>
    </row>
    <row r="9" spans="1:29" ht="12.75" customHeight="1" x14ac:dyDescent="0.3">
      <c r="A9" s="4" t="s">
        <v>24</v>
      </c>
      <c r="B9" s="16"/>
      <c r="C9" s="13"/>
      <c r="F9" s="16"/>
      <c r="G9" s="13"/>
      <c r="J9" s="16"/>
      <c r="K9" s="13"/>
      <c r="N9" s="16"/>
      <c r="O9" s="13"/>
      <c r="R9" s="16"/>
      <c r="S9" s="13"/>
      <c r="V9" s="16"/>
      <c r="W9" s="13"/>
      <c r="Z9" s="43"/>
      <c r="AA9" s="6"/>
    </row>
    <row r="10" spans="1:29" ht="12.75" customHeight="1" x14ac:dyDescent="0.25">
      <c r="A10" s="3" t="s">
        <v>26</v>
      </c>
      <c r="B10" s="16">
        <v>96</v>
      </c>
      <c r="C10" s="13">
        <v>4446.26</v>
      </c>
      <c r="D10" s="530">
        <v>82</v>
      </c>
      <c r="E10" s="532">
        <v>1742.17</v>
      </c>
      <c r="F10" s="16">
        <v>89</v>
      </c>
      <c r="G10" s="13">
        <v>2590.61</v>
      </c>
      <c r="H10" s="23">
        <v>75</v>
      </c>
      <c r="I10" s="1">
        <v>2637.98</v>
      </c>
      <c r="J10" s="16">
        <v>89</v>
      </c>
      <c r="K10" s="13">
        <v>2650.69</v>
      </c>
      <c r="L10" s="23">
        <v>75</v>
      </c>
      <c r="M10" s="1">
        <v>2377.77</v>
      </c>
      <c r="N10" s="16">
        <v>97</v>
      </c>
      <c r="O10" s="13">
        <v>3448.42</v>
      </c>
      <c r="P10" s="530">
        <v>107</v>
      </c>
      <c r="Q10" s="532">
        <v>3534.36</v>
      </c>
      <c r="R10" s="16">
        <v>131</v>
      </c>
      <c r="S10" s="13">
        <v>3740.34</v>
      </c>
      <c r="T10" s="23">
        <v>129</v>
      </c>
      <c r="U10" s="1">
        <v>4234.6899999999996</v>
      </c>
      <c r="V10" s="16">
        <v>125</v>
      </c>
      <c r="W10" s="13">
        <v>3595.28</v>
      </c>
      <c r="X10" s="23">
        <v>118</v>
      </c>
      <c r="Y10" s="1">
        <v>4003.5</v>
      </c>
      <c r="Z10" s="43">
        <f t="shared" ref="Z10:AA13" si="0">B10+D10+F10+H10+J10+L10+N10+P10+R10+T10+V10+X10</f>
        <v>1213</v>
      </c>
      <c r="AA10" s="6">
        <f t="shared" si="0"/>
        <v>39002.07</v>
      </c>
    </row>
    <row r="11" spans="1:29" ht="12.75" customHeight="1" x14ac:dyDescent="0.25">
      <c r="A11" s="3" t="s">
        <v>79</v>
      </c>
      <c r="B11" s="16">
        <v>8</v>
      </c>
      <c r="C11" s="13">
        <v>181.64</v>
      </c>
      <c r="D11" s="530">
        <v>13</v>
      </c>
      <c r="E11" s="532">
        <v>490.79</v>
      </c>
      <c r="F11" s="16">
        <v>16</v>
      </c>
      <c r="G11" s="13">
        <v>174.12</v>
      </c>
      <c r="H11" s="23">
        <v>8</v>
      </c>
      <c r="I11" s="1">
        <v>268.16000000000003</v>
      </c>
      <c r="J11" s="16">
        <v>15</v>
      </c>
      <c r="K11" s="13">
        <v>294.31</v>
      </c>
      <c r="L11" s="23">
        <v>11</v>
      </c>
      <c r="M11" s="1">
        <v>163.02000000000001</v>
      </c>
      <c r="N11" s="16">
        <v>10</v>
      </c>
      <c r="O11" s="13">
        <v>115.23</v>
      </c>
      <c r="P11" s="530">
        <v>9</v>
      </c>
      <c r="Q11" s="532">
        <v>209.89</v>
      </c>
      <c r="R11" s="16">
        <v>12</v>
      </c>
      <c r="S11" s="13">
        <v>162.62</v>
      </c>
      <c r="T11" s="23">
        <v>4</v>
      </c>
      <c r="U11" s="1">
        <v>32.54</v>
      </c>
      <c r="V11" s="16">
        <v>15</v>
      </c>
      <c r="W11" s="13">
        <v>195.24</v>
      </c>
      <c r="X11" s="23">
        <v>11</v>
      </c>
      <c r="Y11" s="1">
        <v>209.85</v>
      </c>
      <c r="Z11" s="43">
        <f t="shared" ref="Z11" si="1">B11+D11+F11+H11+J11+L11+N11+P11+R11+T11+V11+X11</f>
        <v>132</v>
      </c>
      <c r="AA11" s="6">
        <f t="shared" ref="AA11" si="2">C11+E11+G11+I11+K11+M11+O11+Q11+S11+U11+W11+Y11</f>
        <v>2497.4099999999994</v>
      </c>
    </row>
    <row r="12" spans="1:29" ht="12.75" customHeight="1" x14ac:dyDescent="0.25">
      <c r="A12" s="360" t="s">
        <v>76</v>
      </c>
      <c r="B12" s="16">
        <v>-4</v>
      </c>
      <c r="C12" s="13">
        <v>-132.76</v>
      </c>
      <c r="D12" s="530"/>
      <c r="E12" s="532"/>
      <c r="F12" s="16">
        <v>1</v>
      </c>
      <c r="G12" s="13">
        <v>-15.03</v>
      </c>
      <c r="J12" s="16">
        <v>1</v>
      </c>
      <c r="K12" s="13">
        <v>28.66</v>
      </c>
      <c r="N12" s="16">
        <v>-2</v>
      </c>
      <c r="O12" s="13">
        <v>-109.1</v>
      </c>
      <c r="P12" s="530"/>
      <c r="Q12" s="532"/>
      <c r="R12" s="16">
        <v>5</v>
      </c>
      <c r="S12" s="13">
        <v>68.09</v>
      </c>
      <c r="V12" s="16">
        <v>-1</v>
      </c>
      <c r="W12" s="13">
        <v>-33.6</v>
      </c>
      <c r="X12" s="23">
        <v>3</v>
      </c>
      <c r="Y12" s="1">
        <v>60.03</v>
      </c>
      <c r="Z12" s="43">
        <f t="shared" si="0"/>
        <v>3</v>
      </c>
      <c r="AA12" s="6">
        <f t="shared" si="0"/>
        <v>-133.70999999999998</v>
      </c>
    </row>
    <row r="13" spans="1:29" ht="12.75" customHeight="1" x14ac:dyDescent="0.25">
      <c r="A13" s="3" t="s">
        <v>72</v>
      </c>
      <c r="B13" s="25"/>
      <c r="C13" s="14"/>
      <c r="D13" s="27"/>
      <c r="E13" s="2"/>
      <c r="F13" s="25">
        <v>1</v>
      </c>
      <c r="G13" s="14">
        <v>0</v>
      </c>
      <c r="H13" s="27"/>
      <c r="I13" s="2"/>
      <c r="J13" s="25"/>
      <c r="K13" s="14"/>
      <c r="L13" s="27">
        <v>2</v>
      </c>
      <c r="M13" s="2">
        <v>0</v>
      </c>
      <c r="N13" s="25"/>
      <c r="O13" s="14"/>
      <c r="P13" s="27">
        <v>3</v>
      </c>
      <c r="Q13" s="2">
        <v>0</v>
      </c>
      <c r="R13" s="25"/>
      <c r="S13" s="14"/>
      <c r="T13" s="27">
        <v>16</v>
      </c>
      <c r="U13" s="2">
        <v>0</v>
      </c>
      <c r="V13" s="25">
        <v>6</v>
      </c>
      <c r="W13" s="14">
        <v>0</v>
      </c>
      <c r="X13" s="27"/>
      <c r="Y13" s="2"/>
      <c r="Z13" s="43">
        <f t="shared" si="0"/>
        <v>28</v>
      </c>
      <c r="AA13" s="6">
        <f t="shared" si="0"/>
        <v>0</v>
      </c>
    </row>
    <row r="14" spans="1:29" ht="12.75" customHeight="1" x14ac:dyDescent="0.3">
      <c r="A14" s="20" t="s">
        <v>20</v>
      </c>
      <c r="B14" s="16">
        <f t="shared" ref="B14:AA14" si="3">SUM(B10:B13)</f>
        <v>100</v>
      </c>
      <c r="C14" s="26">
        <f t="shared" si="3"/>
        <v>4495.1400000000003</v>
      </c>
      <c r="D14" s="23">
        <f t="shared" si="3"/>
        <v>95</v>
      </c>
      <c r="E14" s="529">
        <f t="shared" si="3"/>
        <v>2232.96</v>
      </c>
      <c r="F14" s="16">
        <f t="shared" si="3"/>
        <v>107</v>
      </c>
      <c r="G14" s="26">
        <f t="shared" si="3"/>
        <v>2749.7</v>
      </c>
      <c r="H14" s="23">
        <f t="shared" si="3"/>
        <v>83</v>
      </c>
      <c r="I14" s="10">
        <f t="shared" si="3"/>
        <v>2906.14</v>
      </c>
      <c r="J14" s="16">
        <f t="shared" si="3"/>
        <v>105</v>
      </c>
      <c r="K14" s="26">
        <f t="shared" si="3"/>
        <v>2973.66</v>
      </c>
      <c r="L14" s="23">
        <f t="shared" si="3"/>
        <v>88</v>
      </c>
      <c r="M14" s="10">
        <f t="shared" si="3"/>
        <v>2540.79</v>
      </c>
      <c r="N14" s="16">
        <f t="shared" si="3"/>
        <v>105</v>
      </c>
      <c r="O14" s="26">
        <f t="shared" si="3"/>
        <v>3454.55</v>
      </c>
      <c r="P14" s="23">
        <f t="shared" si="3"/>
        <v>119</v>
      </c>
      <c r="Q14" s="10">
        <f t="shared" si="3"/>
        <v>3744.25</v>
      </c>
      <c r="R14" s="16">
        <f t="shared" si="3"/>
        <v>148</v>
      </c>
      <c r="S14" s="26">
        <f t="shared" si="3"/>
        <v>3971.05</v>
      </c>
      <c r="T14" s="23">
        <f t="shared" si="3"/>
        <v>149</v>
      </c>
      <c r="U14" s="10">
        <f t="shared" si="3"/>
        <v>4267.2299999999996</v>
      </c>
      <c r="V14" s="16">
        <f t="shared" si="3"/>
        <v>145</v>
      </c>
      <c r="W14" s="26">
        <f t="shared" si="3"/>
        <v>3756.9200000000005</v>
      </c>
      <c r="X14" s="23">
        <f t="shared" si="3"/>
        <v>132</v>
      </c>
      <c r="Y14" s="10">
        <f t="shared" si="3"/>
        <v>4273.38</v>
      </c>
      <c r="Z14" s="73">
        <f t="shared" si="3"/>
        <v>1376</v>
      </c>
      <c r="AA14" s="22">
        <f t="shared" si="3"/>
        <v>41365.769999999997</v>
      </c>
    </row>
    <row r="15" spans="1:29" ht="12.75" customHeight="1" x14ac:dyDescent="0.25">
      <c r="B15" s="16"/>
      <c r="C15" s="13"/>
      <c r="F15" s="16"/>
      <c r="G15" s="13"/>
      <c r="J15" s="16"/>
      <c r="K15" s="13"/>
      <c r="N15" s="16"/>
      <c r="O15" s="13"/>
      <c r="R15" s="16"/>
      <c r="S15" s="13"/>
      <c r="V15" s="16"/>
      <c r="W15" s="13"/>
      <c r="Z15" s="43"/>
      <c r="AA15" s="6"/>
    </row>
    <row r="16" spans="1:29" ht="12.75" customHeight="1" x14ac:dyDescent="0.3">
      <c r="A16" s="4" t="s">
        <v>25</v>
      </c>
      <c r="B16" s="16"/>
      <c r="C16" s="13"/>
      <c r="F16" s="16"/>
      <c r="G16" s="13"/>
      <c r="J16" s="16"/>
      <c r="K16" s="13"/>
      <c r="N16" s="16"/>
      <c r="O16" s="13"/>
      <c r="R16" s="16"/>
      <c r="S16" s="13"/>
      <c r="V16" s="16"/>
      <c r="W16" s="13"/>
      <c r="Z16" s="43"/>
      <c r="AA16" s="6"/>
    </row>
    <row r="17" spans="1:27" ht="12.75" customHeight="1" x14ac:dyDescent="0.25">
      <c r="A17" s="3" t="s">
        <v>49</v>
      </c>
      <c r="B17" s="16"/>
      <c r="C17" s="13"/>
      <c r="F17" s="16"/>
      <c r="G17" s="13"/>
      <c r="J17" s="16"/>
      <c r="K17" s="13"/>
      <c r="N17" s="16"/>
      <c r="O17" s="13"/>
      <c r="R17" s="16"/>
      <c r="S17" s="13"/>
      <c r="V17" s="16"/>
      <c r="W17" s="13"/>
      <c r="Z17" s="43">
        <f t="shared" ref="Z17:AA21" si="4">B17+D17+F17+H17+J17+L17+N17+P17+R17+T17+V17+X17</f>
        <v>0</v>
      </c>
      <c r="AA17" s="6">
        <f t="shared" si="4"/>
        <v>0</v>
      </c>
    </row>
    <row r="18" spans="1:27" ht="12.75" customHeight="1" x14ac:dyDescent="0.25">
      <c r="A18" s="3" t="s">
        <v>22</v>
      </c>
      <c r="B18" s="16"/>
      <c r="C18" s="13"/>
      <c r="F18" s="16"/>
      <c r="G18" s="13"/>
      <c r="J18" s="16"/>
      <c r="K18" s="13"/>
      <c r="M18" s="532"/>
      <c r="N18" s="16"/>
      <c r="O18" s="13"/>
      <c r="R18" s="16"/>
      <c r="S18" s="13"/>
      <c r="V18" s="16"/>
      <c r="W18" s="13"/>
      <c r="Z18" s="43">
        <f t="shared" si="4"/>
        <v>0</v>
      </c>
      <c r="AA18" s="6">
        <f t="shared" si="4"/>
        <v>0</v>
      </c>
    </row>
    <row r="19" spans="1:27" ht="12.75" customHeight="1" x14ac:dyDescent="0.25">
      <c r="A19" s="3" t="s">
        <v>53</v>
      </c>
      <c r="B19" s="16">
        <v>1</v>
      </c>
      <c r="C19" s="16">
        <v>1569.46</v>
      </c>
      <c r="D19" s="23">
        <v>3</v>
      </c>
      <c r="E19" s="530">
        <v>2201.08</v>
      </c>
      <c r="F19" s="16">
        <v>-1</v>
      </c>
      <c r="G19" s="16">
        <v>913.15</v>
      </c>
      <c r="H19" s="23">
        <v>1</v>
      </c>
      <c r="I19" s="530">
        <v>2205.77</v>
      </c>
      <c r="J19" s="16">
        <v>7</v>
      </c>
      <c r="K19" s="13">
        <v>2794.75</v>
      </c>
      <c r="L19" s="23">
        <v>4</v>
      </c>
      <c r="M19" s="1">
        <v>2136.73</v>
      </c>
      <c r="N19" s="16">
        <v>2</v>
      </c>
      <c r="O19" s="13">
        <v>2059.13</v>
      </c>
      <c r="P19" s="23">
        <v>2</v>
      </c>
      <c r="Q19" s="532">
        <v>1864.54</v>
      </c>
      <c r="R19" s="16">
        <v>2</v>
      </c>
      <c r="S19" s="13">
        <v>788.19</v>
      </c>
      <c r="T19" s="23">
        <v>2</v>
      </c>
      <c r="U19" s="1">
        <v>3405.31</v>
      </c>
      <c r="V19" s="16">
        <v>2</v>
      </c>
      <c r="W19" s="13">
        <v>1461.37</v>
      </c>
      <c r="X19" s="23">
        <v>1</v>
      </c>
      <c r="Y19" s="1">
        <v>2054.3200000000002</v>
      </c>
      <c r="Z19" s="43">
        <f t="shared" si="4"/>
        <v>26</v>
      </c>
      <c r="AA19" s="6">
        <f t="shared" si="4"/>
        <v>23453.8</v>
      </c>
    </row>
    <row r="20" spans="1:27" ht="12.75" customHeight="1" x14ac:dyDescent="0.25">
      <c r="A20" s="3" t="s">
        <v>23</v>
      </c>
      <c r="B20" s="16">
        <v>-2</v>
      </c>
      <c r="C20" s="16">
        <v>858.64</v>
      </c>
      <c r="D20" s="23">
        <v>-1</v>
      </c>
      <c r="E20" s="530">
        <v>337.1</v>
      </c>
      <c r="F20" s="16">
        <v>0</v>
      </c>
      <c r="G20" s="16">
        <v>282.61</v>
      </c>
      <c r="H20" s="23">
        <v>2</v>
      </c>
      <c r="I20" s="530">
        <v>1637.19</v>
      </c>
      <c r="J20" s="16">
        <v>4</v>
      </c>
      <c r="K20" s="13">
        <v>2024.19</v>
      </c>
      <c r="L20" s="23">
        <v>3</v>
      </c>
      <c r="M20" s="532">
        <v>1140.24</v>
      </c>
      <c r="N20" s="16">
        <v>-1</v>
      </c>
      <c r="O20" s="13">
        <v>807.49</v>
      </c>
      <c r="P20" s="23">
        <v>2</v>
      </c>
      <c r="Q20" s="532">
        <v>350.96</v>
      </c>
      <c r="R20" s="16">
        <v>-3</v>
      </c>
      <c r="S20" s="13">
        <v>1328.63</v>
      </c>
      <c r="T20" s="23">
        <v>-2</v>
      </c>
      <c r="U20" s="1">
        <v>1146.4000000000001</v>
      </c>
      <c r="V20" s="16">
        <v>2</v>
      </c>
      <c r="W20" s="13">
        <v>1396.4</v>
      </c>
      <c r="X20" s="23">
        <v>-2</v>
      </c>
      <c r="Y20" s="1">
        <v>2325.9699999999998</v>
      </c>
      <c r="Z20" s="43">
        <f t="shared" si="4"/>
        <v>2</v>
      </c>
      <c r="AA20" s="6">
        <f t="shared" si="4"/>
        <v>13635.819999999998</v>
      </c>
    </row>
    <row r="21" spans="1:27" ht="12.75" customHeight="1" x14ac:dyDescent="0.25">
      <c r="A21" s="3" t="s">
        <v>55</v>
      </c>
      <c r="B21" s="25"/>
      <c r="C21" s="14"/>
      <c r="D21" s="27"/>
      <c r="E21" s="2"/>
      <c r="F21" s="25"/>
      <c r="G21" s="14"/>
      <c r="H21" s="27"/>
      <c r="I21" s="2"/>
      <c r="J21" s="16"/>
      <c r="K21" s="13"/>
      <c r="N21" s="16"/>
      <c r="O21" s="13"/>
      <c r="R21" s="16"/>
      <c r="S21" s="13"/>
      <c r="T21" s="23">
        <v>10</v>
      </c>
      <c r="U21" s="1">
        <v>4877.7299999999996</v>
      </c>
      <c r="V21" s="16">
        <v>1</v>
      </c>
      <c r="W21" s="13">
        <v>254.8</v>
      </c>
      <c r="X21" s="23">
        <v>1</v>
      </c>
      <c r="Y21" s="1">
        <v>355.51</v>
      </c>
      <c r="Z21" s="43">
        <f t="shared" si="4"/>
        <v>12</v>
      </c>
      <c r="AA21" s="6">
        <f t="shared" si="4"/>
        <v>5488.04</v>
      </c>
    </row>
    <row r="22" spans="1:27" ht="12.75" customHeight="1" x14ac:dyDescent="0.3">
      <c r="A22" s="4" t="s">
        <v>21</v>
      </c>
      <c r="B22" s="16">
        <f t="shared" ref="B22:AA22" si="5">SUM(B17:B21)</f>
        <v>-1</v>
      </c>
      <c r="C22" s="26">
        <f t="shared" si="5"/>
        <v>2428.1</v>
      </c>
      <c r="D22" s="23">
        <f t="shared" si="5"/>
        <v>2</v>
      </c>
      <c r="E22" s="10">
        <f t="shared" si="5"/>
        <v>2538.1799999999998</v>
      </c>
      <c r="F22" s="16">
        <f t="shared" si="5"/>
        <v>-1</v>
      </c>
      <c r="G22" s="26">
        <f t="shared" si="5"/>
        <v>1195.76</v>
      </c>
      <c r="H22" s="23">
        <f t="shared" si="5"/>
        <v>3</v>
      </c>
      <c r="I22" s="10">
        <f t="shared" si="5"/>
        <v>3842.96</v>
      </c>
      <c r="J22" s="35">
        <f t="shared" si="5"/>
        <v>11</v>
      </c>
      <c r="K22" s="32">
        <f t="shared" si="5"/>
        <v>4818.9400000000005</v>
      </c>
      <c r="L22" s="34">
        <f t="shared" si="5"/>
        <v>7</v>
      </c>
      <c r="M22" s="33">
        <f t="shared" si="5"/>
        <v>3276.9700000000003</v>
      </c>
      <c r="N22" s="35">
        <f t="shared" si="5"/>
        <v>1</v>
      </c>
      <c r="O22" s="32">
        <f t="shared" si="5"/>
        <v>2866.62</v>
      </c>
      <c r="P22" s="34">
        <f t="shared" si="5"/>
        <v>4</v>
      </c>
      <c r="Q22" s="33">
        <f t="shared" si="5"/>
        <v>2215.5</v>
      </c>
      <c r="R22" s="35">
        <f t="shared" si="5"/>
        <v>-1</v>
      </c>
      <c r="S22" s="32">
        <f t="shared" si="5"/>
        <v>2116.8200000000002</v>
      </c>
      <c r="T22" s="34">
        <f t="shared" si="5"/>
        <v>10</v>
      </c>
      <c r="U22" s="33">
        <f t="shared" si="5"/>
        <v>9429.4399999999987</v>
      </c>
      <c r="V22" s="35">
        <f t="shared" si="5"/>
        <v>5</v>
      </c>
      <c r="W22" s="32">
        <f t="shared" si="5"/>
        <v>3112.57</v>
      </c>
      <c r="X22" s="34">
        <f t="shared" si="5"/>
        <v>0</v>
      </c>
      <c r="Y22" s="33">
        <f t="shared" si="5"/>
        <v>4735.8</v>
      </c>
      <c r="Z22" s="73">
        <f t="shared" si="5"/>
        <v>40</v>
      </c>
      <c r="AA22" s="22">
        <f t="shared" si="5"/>
        <v>42577.659999999996</v>
      </c>
    </row>
    <row r="23" spans="1:27" ht="12.75" customHeight="1" x14ac:dyDescent="0.3">
      <c r="A23" s="4"/>
      <c r="B23" s="16"/>
      <c r="C23" s="30"/>
      <c r="E23" s="5"/>
      <c r="F23" s="16"/>
      <c r="G23" s="30"/>
      <c r="I23" s="5"/>
      <c r="J23" s="16"/>
      <c r="K23" s="30"/>
      <c r="M23" s="5"/>
      <c r="N23" s="16"/>
      <c r="O23" s="30"/>
      <c r="Q23" s="5"/>
      <c r="R23" s="16"/>
      <c r="S23" s="30"/>
      <c r="U23" s="5"/>
      <c r="V23" s="16"/>
      <c r="W23" s="30"/>
      <c r="Y23" s="5"/>
      <c r="Z23" s="43"/>
      <c r="AA23" s="8"/>
    </row>
    <row r="24" spans="1:27" ht="12.75" customHeight="1" x14ac:dyDescent="0.3">
      <c r="A24" s="4" t="s">
        <v>27</v>
      </c>
      <c r="B24" s="16"/>
      <c r="C24" s="13"/>
      <c r="F24" s="16"/>
      <c r="G24" s="13"/>
      <c r="J24" s="16"/>
      <c r="K24" s="13"/>
      <c r="N24" s="16"/>
      <c r="O24" s="13"/>
      <c r="R24" s="16"/>
      <c r="S24" s="13"/>
      <c r="V24" s="16"/>
      <c r="W24" s="13"/>
      <c r="Z24" s="43"/>
      <c r="AA24" s="6"/>
    </row>
    <row r="25" spans="1:27" ht="12.75" customHeight="1" x14ac:dyDescent="0.25">
      <c r="A25" s="3" t="s">
        <v>50</v>
      </c>
      <c r="B25" s="16">
        <v>17</v>
      </c>
      <c r="C25" s="13">
        <v>468.09</v>
      </c>
      <c r="D25" s="23">
        <v>16</v>
      </c>
      <c r="E25" s="1">
        <v>728.88</v>
      </c>
      <c r="F25" s="16">
        <v>30</v>
      </c>
      <c r="G25" s="13">
        <v>1244.07</v>
      </c>
      <c r="H25" s="23">
        <v>18</v>
      </c>
      <c r="I25" s="1">
        <v>619.9</v>
      </c>
      <c r="J25" s="16">
        <v>30</v>
      </c>
      <c r="K25" s="13">
        <v>1039.4000000000001</v>
      </c>
      <c r="L25" s="23">
        <v>9</v>
      </c>
      <c r="M25" s="1">
        <v>460</v>
      </c>
      <c r="N25" s="16">
        <v>22</v>
      </c>
      <c r="O25" s="15">
        <v>747</v>
      </c>
      <c r="P25" s="23">
        <v>41</v>
      </c>
      <c r="Q25" s="28">
        <v>2309.85</v>
      </c>
      <c r="R25" s="16">
        <v>77</v>
      </c>
      <c r="S25" s="15">
        <v>4723.6000000000004</v>
      </c>
      <c r="T25" s="23">
        <v>56</v>
      </c>
      <c r="U25" s="28">
        <v>2977.19</v>
      </c>
      <c r="V25" s="16">
        <v>60</v>
      </c>
      <c r="W25" s="15">
        <v>7109.06</v>
      </c>
      <c r="X25" s="23">
        <v>31</v>
      </c>
      <c r="Y25" s="28">
        <v>3434.96</v>
      </c>
      <c r="Z25" s="43">
        <f>B25+D25+F25+H25+J25+L25+N25+P25+R25+T25+V25+X25</f>
        <v>407</v>
      </c>
      <c r="AA25" s="12">
        <f>C25+E25+G25+I25+K25+M25+O25+Q25+S25+U25+W25+Y25</f>
        <v>25862</v>
      </c>
    </row>
    <row r="26" spans="1:27" ht="12.75" customHeight="1" x14ac:dyDescent="0.25">
      <c r="A26" s="3" t="s">
        <v>51</v>
      </c>
      <c r="B26" s="16">
        <v>7</v>
      </c>
      <c r="C26" s="13">
        <v>203.48</v>
      </c>
      <c r="D26" s="23">
        <v>8</v>
      </c>
      <c r="E26" s="1">
        <v>289.20999999999998</v>
      </c>
      <c r="F26" s="16">
        <v>12</v>
      </c>
      <c r="G26" s="13">
        <v>496.76</v>
      </c>
      <c r="H26" s="23">
        <v>8</v>
      </c>
      <c r="I26" s="1">
        <v>352.18</v>
      </c>
      <c r="J26" s="16">
        <v>10</v>
      </c>
      <c r="K26" s="13">
        <v>287.67</v>
      </c>
      <c r="L26" s="23">
        <v>15</v>
      </c>
      <c r="M26" s="1">
        <v>299</v>
      </c>
      <c r="N26" s="16">
        <v>22</v>
      </c>
      <c r="O26" s="15">
        <v>528.16999999999996</v>
      </c>
      <c r="P26" s="23">
        <v>25</v>
      </c>
      <c r="Q26" s="28">
        <v>1230.8399999999999</v>
      </c>
      <c r="R26" s="16">
        <v>21</v>
      </c>
      <c r="S26" s="15">
        <v>553.91</v>
      </c>
      <c r="T26" s="23">
        <v>24</v>
      </c>
      <c r="U26" s="28">
        <v>586.42999999999995</v>
      </c>
      <c r="V26" s="16">
        <v>4</v>
      </c>
      <c r="W26" s="15">
        <v>258.73</v>
      </c>
      <c r="X26" s="23">
        <v>6</v>
      </c>
      <c r="Y26" s="28">
        <v>351.55</v>
      </c>
      <c r="Z26" s="43">
        <f>B26+D26+F26+H26+J26+L26+N26+P26+R26+T26+V26+X26</f>
        <v>162</v>
      </c>
      <c r="AA26" s="12">
        <f>C26+E26+G26+I26+K26+M26+O26+Q26+S26+U26+W26+Y26</f>
        <v>5437.9299999999994</v>
      </c>
    </row>
    <row r="27" spans="1:27" s="45" customFormat="1" ht="12.75" customHeight="1" x14ac:dyDescent="0.3">
      <c r="A27" s="39" t="s">
        <v>68</v>
      </c>
      <c r="B27" s="42">
        <f t="shared" ref="B27:Y27" si="6">B25+B26</f>
        <v>24</v>
      </c>
      <c r="C27" s="59">
        <f t="shared" si="6"/>
        <v>671.56999999999994</v>
      </c>
      <c r="D27" s="60">
        <f t="shared" si="6"/>
        <v>24</v>
      </c>
      <c r="E27" s="61">
        <f t="shared" si="6"/>
        <v>1018.0899999999999</v>
      </c>
      <c r="F27" s="42">
        <f t="shared" si="6"/>
        <v>42</v>
      </c>
      <c r="G27" s="59">
        <f t="shared" si="6"/>
        <v>1740.83</v>
      </c>
      <c r="H27" s="60">
        <f t="shared" si="6"/>
        <v>26</v>
      </c>
      <c r="I27" s="61">
        <f t="shared" si="6"/>
        <v>972.07999999999993</v>
      </c>
      <c r="J27" s="42">
        <f t="shared" si="6"/>
        <v>40</v>
      </c>
      <c r="K27" s="59">
        <f t="shared" si="6"/>
        <v>1327.0700000000002</v>
      </c>
      <c r="L27" s="60">
        <f t="shared" si="6"/>
        <v>24</v>
      </c>
      <c r="M27" s="61">
        <f t="shared" si="6"/>
        <v>759</v>
      </c>
      <c r="N27" s="42">
        <f t="shared" si="6"/>
        <v>44</v>
      </c>
      <c r="O27" s="59">
        <f t="shared" si="6"/>
        <v>1275.17</v>
      </c>
      <c r="P27" s="60">
        <f t="shared" si="6"/>
        <v>66</v>
      </c>
      <c r="Q27" s="61">
        <f t="shared" si="6"/>
        <v>3540.6899999999996</v>
      </c>
      <c r="R27" s="42">
        <f t="shared" si="6"/>
        <v>98</v>
      </c>
      <c r="S27" s="59">
        <f t="shared" si="6"/>
        <v>5277.51</v>
      </c>
      <c r="T27" s="60">
        <f t="shared" si="6"/>
        <v>80</v>
      </c>
      <c r="U27" s="61">
        <f t="shared" si="6"/>
        <v>3563.62</v>
      </c>
      <c r="V27" s="42">
        <f t="shared" si="6"/>
        <v>64</v>
      </c>
      <c r="W27" s="59">
        <f t="shared" si="6"/>
        <v>7367.7900000000009</v>
      </c>
      <c r="X27" s="60">
        <f t="shared" si="6"/>
        <v>37</v>
      </c>
      <c r="Y27" s="61">
        <f t="shared" si="6"/>
        <v>3786.51</v>
      </c>
      <c r="Z27" s="66">
        <f t="shared" ref="Z27:AA27" si="7">SUM(Z25:Z26)</f>
        <v>569</v>
      </c>
      <c r="AA27" s="94">
        <f t="shared" si="7"/>
        <v>31299.93</v>
      </c>
    </row>
    <row r="28" spans="1:27" s="45" customFormat="1" ht="12.75" customHeight="1" x14ac:dyDescent="0.3">
      <c r="A28" s="39"/>
      <c r="B28" s="37"/>
      <c r="C28" s="63"/>
      <c r="D28" s="47"/>
      <c r="E28" s="62"/>
      <c r="F28" s="37"/>
      <c r="G28" s="63"/>
      <c r="H28" s="47"/>
      <c r="I28" s="62"/>
      <c r="J28" s="37"/>
      <c r="K28" s="63"/>
      <c r="L28" s="47"/>
      <c r="M28" s="62"/>
      <c r="N28" s="37"/>
      <c r="O28" s="63"/>
      <c r="P28" s="47"/>
      <c r="Q28" s="62"/>
      <c r="R28" s="37"/>
      <c r="S28" s="63"/>
      <c r="T28" s="47"/>
      <c r="U28" s="62"/>
      <c r="V28" s="37"/>
      <c r="W28" s="63"/>
      <c r="X28" s="47"/>
      <c r="Y28" s="62"/>
      <c r="Z28" s="40"/>
      <c r="AA28" s="64"/>
    </row>
    <row r="29" spans="1:27" ht="12.75" customHeight="1" x14ac:dyDescent="0.3">
      <c r="A29" s="21" t="s">
        <v>19</v>
      </c>
      <c r="B29" s="16"/>
      <c r="C29" s="26">
        <f>SUM(C14+C22+C27)</f>
        <v>7594.8099999999995</v>
      </c>
      <c r="E29" s="10">
        <f>SUM(E14+E22+E27)</f>
        <v>5789.23</v>
      </c>
      <c r="F29" s="16"/>
      <c r="G29" s="26">
        <f>SUM(G14+G22+G27)</f>
        <v>5686.29</v>
      </c>
      <c r="I29" s="10">
        <f>SUM(I14+I22+I27)</f>
        <v>7721.18</v>
      </c>
      <c r="J29" s="16"/>
      <c r="K29" s="26">
        <f>SUM(K14+K22+K27)</f>
        <v>9119.67</v>
      </c>
      <c r="M29" s="10">
        <f>SUM(M14+M22+M27)</f>
        <v>6576.76</v>
      </c>
      <c r="N29" s="16"/>
      <c r="O29" s="26">
        <f>SUM(O14+O22+O27)</f>
        <v>7596.34</v>
      </c>
      <c r="Q29" s="10">
        <f>SUM(Q14+Q22+Q27)</f>
        <v>9500.4399999999987</v>
      </c>
      <c r="R29" s="16"/>
      <c r="S29" s="26">
        <f>SUM(S14+S22+S27)</f>
        <v>11365.380000000001</v>
      </c>
      <c r="U29" s="10">
        <f>SUM(U14+U22+U27)</f>
        <v>17260.289999999997</v>
      </c>
      <c r="V29" s="16"/>
      <c r="W29" s="26">
        <f>SUM(W14+W22+W27)</f>
        <v>14237.280000000002</v>
      </c>
      <c r="Y29" s="10">
        <f>SUM(Y14+Y22+Y27)</f>
        <v>12795.69</v>
      </c>
      <c r="Z29" s="43"/>
      <c r="AA29" s="8">
        <f>SUM(AA14+AA22+AA27)</f>
        <v>115243.35999999999</v>
      </c>
    </row>
    <row r="30" spans="1:27" ht="12.75" customHeight="1" x14ac:dyDescent="0.25">
      <c r="B30" s="16"/>
      <c r="C30" s="13"/>
      <c r="F30" s="16"/>
      <c r="G30" s="13"/>
      <c r="J30" s="16"/>
      <c r="K30" s="13"/>
      <c r="N30" s="16"/>
      <c r="O30" s="13"/>
      <c r="R30" s="16"/>
      <c r="S30" s="13"/>
      <c r="V30" s="16"/>
      <c r="W30" s="13"/>
      <c r="Z30" s="43"/>
      <c r="AA30" s="6"/>
    </row>
    <row r="31" spans="1:27" ht="12.75" customHeight="1" x14ac:dyDescent="0.3">
      <c r="A31" s="4" t="s">
        <v>28</v>
      </c>
      <c r="B31" s="16"/>
      <c r="C31" s="26"/>
      <c r="E31" s="10"/>
      <c r="F31" s="16"/>
      <c r="G31" s="46"/>
      <c r="I31" s="10"/>
      <c r="J31" s="16"/>
      <c r="K31" s="26"/>
      <c r="M31" s="10"/>
      <c r="N31" s="16"/>
      <c r="O31" s="26"/>
      <c r="Q31" s="10"/>
      <c r="R31" s="16"/>
      <c r="S31" s="26"/>
      <c r="U31" s="10"/>
      <c r="V31" s="16"/>
      <c r="W31" s="26"/>
      <c r="Y31" s="24"/>
      <c r="Z31" s="43"/>
      <c r="AA31" s="9"/>
    </row>
    <row r="32" spans="1:27" s="57" customFormat="1" x14ac:dyDescent="0.25">
      <c r="A32" s="52" t="s">
        <v>46</v>
      </c>
      <c r="B32" s="53"/>
      <c r="C32" s="53"/>
      <c r="D32" s="48"/>
      <c r="E32" s="48"/>
      <c r="F32" s="53"/>
      <c r="G32" s="53"/>
      <c r="H32" s="48"/>
      <c r="I32" s="48"/>
      <c r="J32" s="53">
        <v>1</v>
      </c>
      <c r="K32" s="53">
        <v>47.2</v>
      </c>
      <c r="L32" s="48"/>
      <c r="M32" s="48"/>
      <c r="N32" s="53">
        <v>1</v>
      </c>
      <c r="O32" s="53">
        <v>318.60000000000002</v>
      </c>
      <c r="P32" s="48">
        <v>1</v>
      </c>
      <c r="Q32" s="48">
        <v>434.1</v>
      </c>
      <c r="R32" s="53"/>
      <c r="S32" s="53"/>
      <c r="T32" s="48"/>
      <c r="U32" s="48"/>
      <c r="V32" s="53"/>
      <c r="W32" s="53"/>
      <c r="X32" s="48"/>
      <c r="Y32" s="48"/>
      <c r="Z32" s="38">
        <f t="shared" ref="Z32:AA34" si="8">SUM(B32+D32+F32+H32+J32+L32+N32+P32+R32+T32+V32+X32)</f>
        <v>3</v>
      </c>
      <c r="AA32" s="56">
        <f t="shared" si="8"/>
        <v>799.90000000000009</v>
      </c>
    </row>
    <row r="33" spans="1:31" s="57" customFormat="1" x14ac:dyDescent="0.25">
      <c r="A33" s="52" t="s">
        <v>62</v>
      </c>
      <c r="B33" s="53">
        <v>6</v>
      </c>
      <c r="C33" s="53">
        <v>2161.1</v>
      </c>
      <c r="D33" s="48">
        <v>2</v>
      </c>
      <c r="E33" s="48">
        <v>164.21</v>
      </c>
      <c r="F33" s="53">
        <v>3</v>
      </c>
      <c r="G33" s="53">
        <v>196.11</v>
      </c>
      <c r="H33" s="48">
        <v>2</v>
      </c>
      <c r="I33" s="48">
        <v>1475.71</v>
      </c>
      <c r="J33" s="53"/>
      <c r="K33" s="53"/>
      <c r="L33" s="48">
        <v>1</v>
      </c>
      <c r="M33" s="48">
        <v>117</v>
      </c>
      <c r="N33" s="53">
        <v>3</v>
      </c>
      <c r="O33" s="53">
        <v>323.79000000000002</v>
      </c>
      <c r="P33" s="48">
        <v>1</v>
      </c>
      <c r="Q33" s="48">
        <v>156.69999999999999</v>
      </c>
      <c r="R33" s="53"/>
      <c r="S33" s="53"/>
      <c r="T33" s="48">
        <v>1</v>
      </c>
      <c r="U33" s="48">
        <v>123.84</v>
      </c>
      <c r="V33" s="53"/>
      <c r="W33" s="53"/>
      <c r="X33" s="48">
        <v>2</v>
      </c>
      <c r="Y33" s="48">
        <v>138.53</v>
      </c>
      <c r="Z33" s="38">
        <f t="shared" si="8"/>
        <v>21</v>
      </c>
      <c r="AA33" s="56">
        <f t="shared" si="8"/>
        <v>4856.99</v>
      </c>
    </row>
    <row r="34" spans="1:31" s="57" customFormat="1" x14ac:dyDescent="0.25">
      <c r="A34" s="52" t="s">
        <v>47</v>
      </c>
      <c r="B34" s="54"/>
      <c r="C34" s="54"/>
      <c r="D34" s="55"/>
      <c r="E34" s="55"/>
      <c r="F34" s="54"/>
      <c r="G34" s="54"/>
      <c r="H34" s="55"/>
      <c r="I34" s="55"/>
      <c r="J34" s="54"/>
      <c r="K34" s="54"/>
      <c r="L34" s="55"/>
      <c r="M34" s="55"/>
      <c r="N34" s="54"/>
      <c r="O34" s="54"/>
      <c r="P34" s="55"/>
      <c r="Q34" s="55"/>
      <c r="R34" s="54"/>
      <c r="S34" s="54"/>
      <c r="T34" s="55"/>
      <c r="U34" s="55"/>
      <c r="V34" s="54"/>
      <c r="W34" s="54"/>
      <c r="X34" s="55"/>
      <c r="Y34" s="55"/>
      <c r="Z34" s="65">
        <f t="shared" si="8"/>
        <v>0</v>
      </c>
      <c r="AA34" s="58">
        <f t="shared" si="8"/>
        <v>0</v>
      </c>
    </row>
    <row r="35" spans="1:31" s="4" customFormat="1" ht="12.75" customHeight="1" x14ac:dyDescent="0.3">
      <c r="A35" s="4" t="s">
        <v>59</v>
      </c>
      <c r="B35" s="70">
        <f t="shared" ref="B35:AA35" si="9">SUM(B32:B34)</f>
        <v>6</v>
      </c>
      <c r="C35" s="49">
        <f t="shared" si="9"/>
        <v>2161.1</v>
      </c>
      <c r="D35" s="71">
        <f t="shared" si="9"/>
        <v>2</v>
      </c>
      <c r="E35" s="50">
        <f t="shared" si="9"/>
        <v>164.21</v>
      </c>
      <c r="F35" s="70">
        <f t="shared" si="9"/>
        <v>3</v>
      </c>
      <c r="G35" s="49">
        <f t="shared" si="9"/>
        <v>196.11</v>
      </c>
      <c r="H35" s="71">
        <f t="shared" si="9"/>
        <v>2</v>
      </c>
      <c r="I35" s="50">
        <f t="shared" si="9"/>
        <v>1475.71</v>
      </c>
      <c r="J35" s="70">
        <f t="shared" si="9"/>
        <v>1</v>
      </c>
      <c r="K35" s="49">
        <f t="shared" si="9"/>
        <v>47.2</v>
      </c>
      <c r="L35" s="71">
        <f t="shared" si="9"/>
        <v>1</v>
      </c>
      <c r="M35" s="50">
        <f t="shared" si="9"/>
        <v>117</v>
      </c>
      <c r="N35" s="70">
        <f t="shared" si="9"/>
        <v>4</v>
      </c>
      <c r="O35" s="49">
        <f t="shared" si="9"/>
        <v>642.3900000000001</v>
      </c>
      <c r="P35" s="71">
        <f t="shared" si="9"/>
        <v>2</v>
      </c>
      <c r="Q35" s="50">
        <f t="shared" si="9"/>
        <v>590.79999999999995</v>
      </c>
      <c r="R35" s="70">
        <f t="shared" si="9"/>
        <v>0</v>
      </c>
      <c r="S35" s="49">
        <f t="shared" si="9"/>
        <v>0</v>
      </c>
      <c r="T35" s="71">
        <f t="shared" si="9"/>
        <v>1</v>
      </c>
      <c r="U35" s="50">
        <f t="shared" si="9"/>
        <v>123.84</v>
      </c>
      <c r="V35" s="70">
        <f t="shared" si="9"/>
        <v>0</v>
      </c>
      <c r="W35" s="49">
        <f t="shared" si="9"/>
        <v>0</v>
      </c>
      <c r="X35" s="71">
        <f t="shared" si="9"/>
        <v>2</v>
      </c>
      <c r="Y35" s="50">
        <f t="shared" si="9"/>
        <v>138.53</v>
      </c>
      <c r="Z35" s="74">
        <f t="shared" si="9"/>
        <v>24</v>
      </c>
      <c r="AA35" s="51">
        <f t="shared" si="9"/>
        <v>5656.8899999999994</v>
      </c>
    </row>
    <row r="36" spans="1:31" s="4" customFormat="1" ht="12.75" customHeight="1" x14ac:dyDescent="0.3">
      <c r="B36" s="70"/>
      <c r="C36" s="49"/>
      <c r="D36" s="71"/>
      <c r="E36" s="50"/>
      <c r="F36" s="70"/>
      <c r="G36" s="49"/>
      <c r="H36" s="71"/>
      <c r="I36" s="50"/>
      <c r="J36" s="70"/>
      <c r="K36" s="49"/>
      <c r="L36" s="71"/>
      <c r="M36" s="50"/>
      <c r="N36" s="70"/>
      <c r="O36" s="49"/>
      <c r="P36" s="71"/>
      <c r="Q36" s="50"/>
      <c r="R36" s="70"/>
      <c r="S36" s="49"/>
      <c r="T36" s="71"/>
      <c r="U36" s="50"/>
      <c r="V36" s="70"/>
      <c r="W36" s="49"/>
      <c r="X36" s="71"/>
      <c r="Y36" s="50"/>
      <c r="Z36" s="74"/>
      <c r="AA36" s="51"/>
    </row>
    <row r="37" spans="1:31" s="4" customFormat="1" ht="12.75" customHeight="1" x14ac:dyDescent="0.3">
      <c r="A37" s="24"/>
      <c r="B37" s="70"/>
      <c r="C37" s="49"/>
      <c r="D37" s="71"/>
      <c r="E37" s="50"/>
      <c r="F37" s="70"/>
      <c r="G37" s="49"/>
      <c r="H37" s="71"/>
      <c r="I37" s="50"/>
      <c r="J37" s="70"/>
      <c r="K37" s="49"/>
      <c r="L37" s="71"/>
      <c r="M37" s="50"/>
      <c r="N37" s="70"/>
      <c r="O37" s="49"/>
      <c r="P37" s="71"/>
      <c r="Q37" s="50"/>
      <c r="R37" s="70"/>
      <c r="S37" s="49"/>
      <c r="T37" s="71"/>
      <c r="U37" s="50"/>
      <c r="V37" s="70"/>
      <c r="W37" s="49"/>
      <c r="X37" s="71"/>
      <c r="Y37" s="50"/>
      <c r="Z37" s="74"/>
      <c r="AA37" s="51"/>
    </row>
    <row r="38" spans="1:31" s="3" customFormat="1" ht="12.75" customHeight="1" x14ac:dyDescent="0.3">
      <c r="A38" s="4"/>
      <c r="B38" s="16"/>
      <c r="C38" s="67"/>
      <c r="D38" s="23"/>
      <c r="E38" s="68"/>
      <c r="F38" s="16"/>
      <c r="G38" s="67"/>
      <c r="H38" s="23"/>
      <c r="I38" s="68"/>
      <c r="J38" s="16"/>
      <c r="K38" s="67"/>
      <c r="L38" s="23"/>
      <c r="M38" s="68"/>
      <c r="N38" s="16"/>
      <c r="O38" s="67"/>
      <c r="P38" s="23"/>
      <c r="Q38" s="68"/>
      <c r="R38" s="16"/>
      <c r="S38" s="67"/>
      <c r="T38" s="23"/>
      <c r="U38" s="68"/>
      <c r="V38" s="16"/>
      <c r="W38" s="67"/>
      <c r="X38" s="23"/>
      <c r="Y38" s="68"/>
      <c r="Z38" s="43"/>
      <c r="AA38" s="69"/>
      <c r="AB38" s="4"/>
    </row>
    <row r="39" spans="1:31" s="79" customFormat="1" ht="26" x14ac:dyDescent="0.3">
      <c r="A39" s="76" t="s">
        <v>64</v>
      </c>
      <c r="B39" s="77"/>
      <c r="C39" s="78">
        <f>C29-C5-C35</f>
        <v>2656.2099999999996</v>
      </c>
      <c r="D39" s="77"/>
      <c r="E39" s="78">
        <f>E29-E5-E35</f>
        <v>3392.5199999999995</v>
      </c>
      <c r="F39" s="78"/>
      <c r="G39" s="78">
        <f>G29-G5-G35</f>
        <v>3552.18</v>
      </c>
      <c r="H39" s="77"/>
      <c r="I39" s="78">
        <f>I29-I5-I35</f>
        <v>4090.9700000000003</v>
      </c>
      <c r="J39" s="77"/>
      <c r="K39" s="78">
        <f>K29-K5-K35</f>
        <v>7136.97</v>
      </c>
      <c r="L39" s="77"/>
      <c r="M39" s="78">
        <f>M29-M5-M35</f>
        <v>4658.26</v>
      </c>
      <c r="N39" s="78"/>
      <c r="O39" s="78">
        <f>O29-O5-O35</f>
        <v>4895.45</v>
      </c>
      <c r="P39" s="77"/>
      <c r="Q39" s="78">
        <f>Q29-Q5-Q35</f>
        <v>6944.1399999999985</v>
      </c>
      <c r="R39" s="77"/>
      <c r="S39" s="78">
        <f>S29-S5-S35</f>
        <v>8627.880000000001</v>
      </c>
      <c r="T39" s="77"/>
      <c r="U39" s="78">
        <f>U29-U5-U35</f>
        <v>13645.949999999997</v>
      </c>
      <c r="V39" s="77"/>
      <c r="W39" s="78">
        <f>W29-W5-W35</f>
        <v>11559.280000000002</v>
      </c>
      <c r="X39" s="77"/>
      <c r="Y39" s="78">
        <f>Y29-Y5-Y35</f>
        <v>9902.66</v>
      </c>
      <c r="Z39" s="77"/>
      <c r="AA39" s="78">
        <f>AA29-AA5-AA35</f>
        <v>81062.469999999987</v>
      </c>
      <c r="AB39" s="4"/>
      <c r="AE39" s="80"/>
    </row>
    <row r="40" spans="1:31" x14ac:dyDescent="0.25">
      <c r="A40" s="3"/>
      <c r="B40" s="3"/>
      <c r="C40"/>
      <c r="D40" s="3"/>
      <c r="E40"/>
      <c r="F40" s="3"/>
      <c r="G40"/>
      <c r="H40" s="3"/>
      <c r="I40"/>
      <c r="J40" s="3"/>
      <c r="K40"/>
      <c r="L40" s="3"/>
      <c r="M40"/>
      <c r="N40" s="3"/>
      <c r="O40"/>
      <c r="P40" s="3"/>
      <c r="Q40"/>
      <c r="R40" s="3"/>
      <c r="S40"/>
      <c r="T40" s="3"/>
      <c r="U40"/>
      <c r="V40" s="3"/>
      <c r="W40"/>
      <c r="X40" s="3"/>
      <c r="Y40"/>
      <c r="Z40" s="3"/>
      <c r="AA40"/>
    </row>
  </sheetData>
  <sheetProtection algorithmName="SHA-512" hashValue="1y1MzX720CX44rNC+TbSa+LUX0GdI/vo1HB3JWBZo7BwCdVTkepF8jrLtwfsu2mlJUcALF5B5uF6N6JwcSibtA==" saltValue="WiYA2QnAM8zIw1Tfb9yCFg==" spinCount="100000" sheet="1" objects="1" scenarios="1" formatCells="0" formatColumns="0" formatRows="0" sort="0" autoFilter="0"/>
  <mergeCells count="13">
    <mergeCell ref="B1:C1"/>
    <mergeCell ref="D1:E1"/>
    <mergeCell ref="F1:G1"/>
    <mergeCell ref="H1:I1"/>
    <mergeCell ref="J1:K1"/>
    <mergeCell ref="V1:W1"/>
    <mergeCell ref="X1:Y1"/>
    <mergeCell ref="Z1:AA1"/>
    <mergeCell ref="L1:M1"/>
    <mergeCell ref="N1:O1"/>
    <mergeCell ref="P1:Q1"/>
    <mergeCell ref="R1:S1"/>
    <mergeCell ref="T1:U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43"/>
  <sheetViews>
    <sheetView tabSelected="1" workbookViewId="0">
      <pane xSplit="1" topLeftCell="L1" activePane="topRight" state="frozen"/>
      <selection pane="topRight"/>
    </sheetView>
  </sheetViews>
  <sheetFormatPr defaultColWidth="9.1796875" defaultRowHeight="12.5" x14ac:dyDescent="0.25"/>
  <cols>
    <col min="1" max="1" width="50.7265625" style="97" customWidth="1"/>
    <col min="2" max="2" width="9.7265625" style="110" customWidth="1"/>
    <col min="3" max="3" width="14.54296875" style="97" customWidth="1"/>
    <col min="4" max="4" width="9.7265625" style="110" customWidth="1"/>
    <col min="5" max="5" width="14.54296875" style="97" customWidth="1"/>
    <col min="6" max="6" width="9.7265625" style="110" customWidth="1"/>
    <col min="7" max="7" width="14.54296875" style="97" customWidth="1"/>
    <col min="8" max="8" width="9.7265625" style="110" customWidth="1"/>
    <col min="9" max="9" width="14.54296875" style="97" customWidth="1"/>
    <col min="10" max="10" width="9.7265625" style="110" customWidth="1"/>
    <col min="11" max="11" width="14.54296875" style="97" customWidth="1"/>
    <col min="12" max="12" width="9.7265625" style="110" customWidth="1"/>
    <col min="13" max="13" width="14.54296875" style="97" customWidth="1"/>
    <col min="14" max="14" width="9.7265625" style="110" customWidth="1"/>
    <col min="15" max="15" width="14.54296875" style="97" customWidth="1"/>
    <col min="16" max="16" width="9.7265625" style="110" customWidth="1"/>
    <col min="17" max="17" width="14.54296875" style="97" customWidth="1"/>
    <col min="18" max="18" width="9.7265625" style="110" customWidth="1"/>
    <col min="19" max="19" width="14.54296875" style="97" customWidth="1"/>
    <col min="20" max="20" width="9.7265625" style="110" customWidth="1"/>
    <col min="21" max="21" width="14.54296875" style="97" customWidth="1"/>
    <col min="22" max="22" width="9.7265625" style="110" customWidth="1"/>
    <col min="23" max="23" width="14.54296875" style="97" customWidth="1"/>
    <col min="24" max="24" width="9.7265625" style="110" customWidth="1"/>
    <col min="25" max="25" width="14.54296875" style="97" customWidth="1"/>
    <col min="26" max="26" width="9.7265625" style="110" customWidth="1"/>
    <col min="27" max="27" width="14.54296875" style="97" customWidth="1"/>
    <col min="28" max="16384" width="9.1796875" style="97"/>
  </cols>
  <sheetData>
    <row r="1" spans="1:27" ht="16.5" customHeight="1" x14ac:dyDescent="0.3">
      <c r="A1" s="96" t="s">
        <v>81</v>
      </c>
      <c r="B1" s="615" t="s">
        <v>0</v>
      </c>
      <c r="C1" s="615"/>
      <c r="D1" s="616" t="s">
        <v>1</v>
      </c>
      <c r="E1" s="616"/>
      <c r="F1" s="615" t="s">
        <v>2</v>
      </c>
      <c r="G1" s="615"/>
      <c r="H1" s="616" t="s">
        <v>3</v>
      </c>
      <c r="I1" s="616"/>
      <c r="J1" s="615" t="s">
        <v>4</v>
      </c>
      <c r="K1" s="615"/>
      <c r="L1" s="616" t="s">
        <v>5</v>
      </c>
      <c r="M1" s="616"/>
      <c r="N1" s="615" t="s">
        <v>6</v>
      </c>
      <c r="O1" s="615"/>
      <c r="P1" s="616" t="s">
        <v>7</v>
      </c>
      <c r="Q1" s="616"/>
      <c r="R1" s="615" t="s">
        <v>8</v>
      </c>
      <c r="S1" s="615"/>
      <c r="T1" s="616" t="s">
        <v>9</v>
      </c>
      <c r="U1" s="616"/>
      <c r="V1" s="615" t="s">
        <v>10</v>
      </c>
      <c r="W1" s="615"/>
      <c r="X1" s="616" t="s">
        <v>11</v>
      </c>
      <c r="Y1" s="616"/>
      <c r="Z1" s="617" t="s">
        <v>12</v>
      </c>
      <c r="AA1" s="617"/>
    </row>
    <row r="2" spans="1:27" ht="12.75" customHeight="1" x14ac:dyDescent="0.3">
      <c r="A2" s="98" t="s">
        <v>36</v>
      </c>
      <c r="B2" s="99" t="s">
        <v>13</v>
      </c>
      <c r="C2" s="100" t="s">
        <v>14</v>
      </c>
      <c r="D2" s="101" t="s">
        <v>13</v>
      </c>
      <c r="E2" s="102" t="s">
        <v>14</v>
      </c>
      <c r="F2" s="99" t="s">
        <v>13</v>
      </c>
      <c r="G2" s="100" t="s">
        <v>14</v>
      </c>
      <c r="H2" s="101" t="s">
        <v>13</v>
      </c>
      <c r="I2" s="102" t="s">
        <v>14</v>
      </c>
      <c r="J2" s="99" t="s">
        <v>13</v>
      </c>
      <c r="K2" s="100" t="s">
        <v>14</v>
      </c>
      <c r="L2" s="101" t="s">
        <v>13</v>
      </c>
      <c r="M2" s="102" t="s">
        <v>14</v>
      </c>
      <c r="N2" s="99" t="s">
        <v>13</v>
      </c>
      <c r="O2" s="100" t="s">
        <v>14</v>
      </c>
      <c r="P2" s="101" t="s">
        <v>13</v>
      </c>
      <c r="Q2" s="102" t="s">
        <v>14</v>
      </c>
      <c r="R2" s="99" t="s">
        <v>13</v>
      </c>
      <c r="S2" s="100" t="s">
        <v>14</v>
      </c>
      <c r="T2" s="101" t="s">
        <v>13</v>
      </c>
      <c r="U2" s="102" t="s">
        <v>14</v>
      </c>
      <c r="V2" s="99" t="s">
        <v>13</v>
      </c>
      <c r="W2" s="100" t="s">
        <v>14</v>
      </c>
      <c r="X2" s="101" t="s">
        <v>13</v>
      </c>
      <c r="Y2" s="102" t="s">
        <v>14</v>
      </c>
      <c r="Z2" s="103" t="s">
        <v>13</v>
      </c>
      <c r="AA2" s="104" t="s">
        <v>14</v>
      </c>
    </row>
    <row r="3" spans="1:27" ht="12.75" customHeight="1" x14ac:dyDescent="0.3">
      <c r="A3" s="19" t="s">
        <v>77</v>
      </c>
      <c r="B3" s="105">
        <f>Medicaid!B3+'Executive Branch'!B3</f>
        <v>5804</v>
      </c>
      <c r="C3" s="106">
        <f>Medicaid!C3+'Executive Branch'!C3</f>
        <v>80073.5</v>
      </c>
      <c r="D3" s="107">
        <f>Medicaid!D3+'Executive Branch'!D3</f>
        <v>5346</v>
      </c>
      <c r="E3" s="108">
        <f>Medicaid!E3+'Executive Branch'!E3</f>
        <v>75321.5</v>
      </c>
      <c r="F3" s="105">
        <f>Medicaid!F3+'Executive Branch'!F3</f>
        <v>4593</v>
      </c>
      <c r="G3" s="106">
        <f>Medicaid!G3+'Executive Branch'!G3</f>
        <v>68118</v>
      </c>
      <c r="H3" s="107">
        <f>Medicaid!H3+'Executive Branch'!H3</f>
        <v>4308</v>
      </c>
      <c r="I3" s="108">
        <f>Medicaid!I3+'Executive Branch'!I3</f>
        <v>65191</v>
      </c>
      <c r="J3" s="105">
        <f>Medicaid!J3+'Executive Branch'!J3</f>
        <v>4244</v>
      </c>
      <c r="K3" s="106">
        <f>Medicaid!K3+'Executive Branch'!K3</f>
        <v>64278</v>
      </c>
      <c r="L3" s="107">
        <f>Medicaid!L3+'Executive Branch'!L3</f>
        <v>4023</v>
      </c>
      <c r="M3" s="108">
        <f>Medicaid!M3+'Executive Branch'!M3</f>
        <v>60055.5</v>
      </c>
      <c r="N3" s="105">
        <f>Medicaid!N3+'Executive Branch'!N3</f>
        <v>4692</v>
      </c>
      <c r="O3" s="106">
        <f>Medicaid!O3+'Executive Branch'!O3</f>
        <v>66646</v>
      </c>
      <c r="P3" s="107">
        <f>Medicaid!P3+'Executive Branch'!P3</f>
        <v>4801</v>
      </c>
      <c r="Q3" s="108">
        <f>Medicaid!Q3+'Executive Branch'!Q3</f>
        <v>69896</v>
      </c>
      <c r="R3" s="105">
        <f>Medicaid!R3+'Executive Branch'!R3</f>
        <v>6573</v>
      </c>
      <c r="S3" s="106">
        <f>Medicaid!S3+'Executive Branch'!S3</f>
        <v>91099</v>
      </c>
      <c r="T3" s="107">
        <f>Medicaid!T3+'Executive Branch'!T3</f>
        <v>6313</v>
      </c>
      <c r="U3" s="108">
        <f>Medicaid!U3+'Executive Branch'!U3</f>
        <v>87747.5</v>
      </c>
      <c r="V3" s="105">
        <f>Medicaid!V3+'Executive Branch'!V3</f>
        <v>6155</v>
      </c>
      <c r="W3" s="106">
        <f>Medicaid!W3+'Executive Branch'!W3</f>
        <v>84708.5</v>
      </c>
      <c r="X3" s="107">
        <f>Medicaid!X3+'Executive Branch'!X3</f>
        <v>5868</v>
      </c>
      <c r="Y3" s="108">
        <f>Medicaid!Y3+'Executive Branch'!Y3</f>
        <v>82497.5</v>
      </c>
      <c r="Z3" s="109">
        <f>SUM(B3+D3+F3+H3+J3+L3+N3+P3+R3+T3+V3+X3)</f>
        <v>62720</v>
      </c>
      <c r="AA3" s="8">
        <f>SUM(C3+E3+G3+I3+K3+M3+O3+Q3+S3+U3+W3+Y3)</f>
        <v>895632</v>
      </c>
    </row>
    <row r="4" spans="1:27" ht="12.75" customHeight="1" x14ac:dyDescent="0.3">
      <c r="A4" s="110" t="s">
        <v>38</v>
      </c>
      <c r="B4" s="105"/>
      <c r="C4" s="111">
        <f>Medicaid!C4+'Executive Branch'!C4</f>
        <v>11372</v>
      </c>
      <c r="D4" s="107"/>
      <c r="E4" s="112">
        <f>Medicaid!E4+'Executive Branch'!E4</f>
        <v>10456</v>
      </c>
      <c r="F4" s="105"/>
      <c r="G4" s="111">
        <f>Medicaid!G4+'Executive Branch'!G4</f>
        <v>8948</v>
      </c>
      <c r="H4" s="107"/>
      <c r="I4" s="112">
        <f>Medicaid!I4+'Executive Branch'!I4</f>
        <v>8308</v>
      </c>
      <c r="J4" s="105"/>
      <c r="K4" s="111">
        <f>Medicaid!K4+'Executive Branch'!K4</f>
        <v>8344</v>
      </c>
      <c r="L4" s="107"/>
      <c r="M4" s="112">
        <f>Medicaid!M4+'Executive Branch'!M4</f>
        <v>7878</v>
      </c>
      <c r="N4" s="105"/>
      <c r="O4" s="111">
        <f>Medicaid!O4+'Executive Branch'!O4</f>
        <v>9070</v>
      </c>
      <c r="P4" s="107"/>
      <c r="Q4" s="112">
        <f>Medicaid!Q4+'Executive Branch'!Q4</f>
        <v>9472</v>
      </c>
      <c r="R4" s="105"/>
      <c r="S4" s="111">
        <f>Medicaid!S4+'Executive Branch'!S4</f>
        <v>12748</v>
      </c>
      <c r="T4" s="107"/>
      <c r="U4" s="112">
        <f>Medicaid!U4+'Executive Branch'!U4</f>
        <v>12398</v>
      </c>
      <c r="V4" s="105"/>
      <c r="W4" s="111">
        <f>Medicaid!W4+'Executive Branch'!W4</f>
        <v>12006</v>
      </c>
      <c r="X4" s="107"/>
      <c r="Y4" s="112">
        <f>Medicaid!Y4+'Executive Branch'!Y4</f>
        <v>11482</v>
      </c>
      <c r="Z4" s="109"/>
      <c r="AA4" s="113">
        <f>SUM(B4:Z4)</f>
        <v>122482</v>
      </c>
    </row>
    <row r="5" spans="1:27" s="98" customFormat="1" ht="12.75" customHeight="1" x14ac:dyDescent="0.3">
      <c r="A5" s="98" t="s">
        <v>15</v>
      </c>
      <c r="B5" s="114"/>
      <c r="C5" s="115">
        <f>SUM(C3:C4)</f>
        <v>91445.5</v>
      </c>
      <c r="D5" s="116"/>
      <c r="E5" s="117">
        <f>SUM(E3:E4)</f>
        <v>85777.5</v>
      </c>
      <c r="F5" s="114"/>
      <c r="G5" s="115">
        <f>SUM(G3:G4)</f>
        <v>77066</v>
      </c>
      <c r="H5" s="116"/>
      <c r="I5" s="117">
        <f>SUM(I3:I4)</f>
        <v>73499</v>
      </c>
      <c r="J5" s="114"/>
      <c r="K5" s="115">
        <f>SUM(K3:K4)</f>
        <v>72622</v>
      </c>
      <c r="L5" s="116"/>
      <c r="M5" s="117">
        <f>SUM(M3:M4)</f>
        <v>67933.5</v>
      </c>
      <c r="N5" s="114"/>
      <c r="O5" s="115">
        <f>SUM(O3:O4)</f>
        <v>75716</v>
      </c>
      <c r="P5" s="116"/>
      <c r="Q5" s="117">
        <f>SUM(Q3:Q4)</f>
        <v>79368</v>
      </c>
      <c r="R5" s="114"/>
      <c r="S5" s="115">
        <f>SUM(S3:S4)</f>
        <v>103847</v>
      </c>
      <c r="T5" s="116"/>
      <c r="U5" s="117">
        <f>SUM(U3:U4)</f>
        <v>100145.5</v>
      </c>
      <c r="V5" s="114"/>
      <c r="W5" s="115">
        <f>SUM(W3:W4)</f>
        <v>96714.5</v>
      </c>
      <c r="X5" s="116"/>
      <c r="Y5" s="117">
        <f>SUM(Y3:Y4)</f>
        <v>93979.5</v>
      </c>
      <c r="Z5" s="118"/>
      <c r="AA5" s="118">
        <f>SUM(B5:Z5)</f>
        <v>1018114</v>
      </c>
    </row>
    <row r="6" spans="1:27" s="110" customFormat="1" ht="12.75" customHeight="1" x14ac:dyDescent="0.25">
      <c r="B6" s="105"/>
      <c r="C6" s="119"/>
      <c r="D6" s="107"/>
      <c r="E6" s="120"/>
      <c r="F6" s="105"/>
      <c r="G6" s="119"/>
      <c r="H6" s="107"/>
      <c r="I6" s="120"/>
      <c r="J6" s="105"/>
      <c r="K6" s="119"/>
      <c r="L6" s="107"/>
      <c r="M6" s="120"/>
      <c r="N6" s="105"/>
      <c r="O6" s="119"/>
      <c r="P6" s="107"/>
      <c r="Q6" s="120"/>
      <c r="R6" s="105"/>
      <c r="S6" s="119"/>
      <c r="T6" s="107"/>
      <c r="U6" s="120"/>
      <c r="V6" s="105"/>
      <c r="W6" s="119"/>
      <c r="X6" s="107"/>
      <c r="Y6" s="120"/>
      <c r="Z6" s="109"/>
      <c r="AA6" s="109"/>
    </row>
    <row r="7" spans="1:27" s="110" customFormat="1" ht="12.75" customHeight="1" x14ac:dyDescent="0.3">
      <c r="A7" s="121" t="s">
        <v>67</v>
      </c>
      <c r="B7" s="122"/>
      <c r="C7" s="546">
        <f>Medicaid!C7+'Executive Branch'!C7</f>
        <v>2283396.5099999998</v>
      </c>
      <c r="D7" s="123"/>
      <c r="E7" s="547">
        <f>Medicaid!E7+'Executive Branch'!E7</f>
        <v>2002429.66</v>
      </c>
      <c r="F7" s="122"/>
      <c r="G7" s="546">
        <f>Medicaid!G7+'Executive Branch'!G7</f>
        <v>1773047.0099999998</v>
      </c>
      <c r="H7" s="123"/>
      <c r="I7" s="547">
        <f>Medicaid!I7+'Executive Branch'!I7</f>
        <v>1707736.55</v>
      </c>
      <c r="J7" s="122"/>
      <c r="K7" s="546">
        <f>Medicaid!K7+'Executive Branch'!K7</f>
        <v>1698229.29</v>
      </c>
      <c r="L7" s="123"/>
      <c r="M7" s="547">
        <f>Medicaid!M7+'Executive Branch'!M7</f>
        <v>1657004.24</v>
      </c>
      <c r="N7" s="122"/>
      <c r="O7" s="546">
        <f>Medicaid!O7+'Executive Branch'!O7</f>
        <v>1582498.94</v>
      </c>
      <c r="P7" s="123"/>
      <c r="Q7" s="547">
        <f>Medicaid!Q7+'Executive Branch'!Q7</f>
        <v>1956227.7400000002</v>
      </c>
      <c r="R7" s="122"/>
      <c r="S7" s="546">
        <f>Medicaid!S7+'Executive Branch'!S7</f>
        <v>2500737.25</v>
      </c>
      <c r="T7" s="123"/>
      <c r="U7" s="547">
        <f>Medicaid!U7+'Executive Branch'!U7</f>
        <v>2342476.0499999998</v>
      </c>
      <c r="V7" s="122"/>
      <c r="W7" s="546">
        <f>Medicaid!W7+'Executive Branch'!W7</f>
        <v>2343251.6399999997</v>
      </c>
      <c r="X7" s="123"/>
      <c r="Y7" s="547">
        <f>Medicaid!Y7+'Executive Branch'!Y7</f>
        <v>1878533.1999999997</v>
      </c>
      <c r="Z7" s="125"/>
      <c r="AA7" s="548">
        <f>SUM(C7+E7+G7+I7+K7+M7+O7+Q7+S7+U7+W7+Y7)</f>
        <v>23725568.079999998</v>
      </c>
    </row>
    <row r="8" spans="1:27" ht="12.75" customHeight="1" x14ac:dyDescent="0.3">
      <c r="A8" s="98"/>
      <c r="B8" s="105"/>
      <c r="C8" s="126"/>
      <c r="D8" s="107"/>
      <c r="E8" s="127"/>
      <c r="F8" s="105"/>
      <c r="G8" s="126"/>
      <c r="H8" s="107"/>
      <c r="I8" s="127"/>
      <c r="J8" s="105"/>
      <c r="K8" s="126"/>
      <c r="L8" s="107"/>
      <c r="M8" s="127"/>
      <c r="N8" s="105"/>
      <c r="O8" s="126"/>
      <c r="P8" s="107"/>
      <c r="Q8" s="127"/>
      <c r="R8" s="105"/>
      <c r="S8" s="126"/>
      <c r="T8" s="107"/>
      <c r="U8" s="127"/>
      <c r="V8" s="105"/>
      <c r="W8" s="126"/>
      <c r="X8" s="107"/>
      <c r="Y8" s="127"/>
      <c r="Z8" s="109"/>
      <c r="AA8" s="549"/>
    </row>
    <row r="9" spans="1:27" ht="12.75" customHeight="1" x14ac:dyDescent="0.3">
      <c r="A9" s="4" t="s">
        <v>24</v>
      </c>
      <c r="B9" s="105"/>
      <c r="C9" s="106"/>
      <c r="D9" s="107"/>
      <c r="E9" s="108"/>
      <c r="F9" s="105"/>
      <c r="G9" s="106"/>
      <c r="H9" s="107"/>
      <c r="I9" s="108"/>
      <c r="J9" s="105"/>
      <c r="K9" s="106"/>
      <c r="L9" s="107"/>
      <c r="M9" s="108"/>
      <c r="N9" s="105"/>
      <c r="O9" s="106"/>
      <c r="P9" s="107"/>
      <c r="Q9" s="108"/>
      <c r="R9" s="105"/>
      <c r="S9" s="106"/>
      <c r="T9" s="107"/>
      <c r="U9" s="108"/>
      <c r="V9" s="105"/>
      <c r="W9" s="106"/>
      <c r="X9" s="107"/>
      <c r="Y9" s="108"/>
      <c r="Z9" s="109"/>
      <c r="AA9" s="8"/>
    </row>
    <row r="10" spans="1:27" ht="12.75" customHeight="1" x14ac:dyDescent="0.3">
      <c r="A10" s="110" t="s">
        <v>26</v>
      </c>
      <c r="B10" s="105">
        <f>Medicaid!B10+'Executive Branch'!B10</f>
        <v>2947</v>
      </c>
      <c r="C10" s="106">
        <f>Medicaid!C10+'Executive Branch'!C10</f>
        <v>116465.5</v>
      </c>
      <c r="D10" s="107">
        <f>Medicaid!D10+'Executive Branch'!D10</f>
        <v>2506</v>
      </c>
      <c r="E10" s="108">
        <f>Medicaid!E10+'Executive Branch'!E10</f>
        <v>99977.18</v>
      </c>
      <c r="F10" s="105">
        <f>Medicaid!F10+'Executive Branch'!F10</f>
        <v>2080</v>
      </c>
      <c r="G10" s="106">
        <f>Medicaid!G10+'Executive Branch'!G10</f>
        <v>90947.839999999997</v>
      </c>
      <c r="H10" s="107">
        <f>Medicaid!H10+'Executive Branch'!H10</f>
        <v>1923</v>
      </c>
      <c r="I10" s="108">
        <f>Medicaid!I10+'Executive Branch'!I10</f>
        <v>82877.55</v>
      </c>
      <c r="J10" s="105">
        <f>Medicaid!J10+'Executive Branch'!J10</f>
        <v>1782</v>
      </c>
      <c r="K10" s="106">
        <f>Medicaid!K10+'Executive Branch'!K10</f>
        <v>88925.390000000014</v>
      </c>
      <c r="L10" s="107">
        <f>Medicaid!L10+'Executive Branch'!L10</f>
        <v>2036</v>
      </c>
      <c r="M10" s="108">
        <f>Medicaid!M10+'Executive Branch'!M10</f>
        <v>102600.53</v>
      </c>
      <c r="N10" s="105">
        <f>Medicaid!N10+'Executive Branch'!N10</f>
        <v>2097</v>
      </c>
      <c r="O10" s="106">
        <f>Medicaid!O10+'Executive Branch'!O10</f>
        <v>107456.69</v>
      </c>
      <c r="P10" s="107">
        <f>Medicaid!P10+'Executive Branch'!P10</f>
        <v>2317</v>
      </c>
      <c r="Q10" s="108">
        <f>Medicaid!Q10+'Executive Branch'!Q10</f>
        <v>100522.87</v>
      </c>
      <c r="R10" s="105">
        <f>Medicaid!R10+'Executive Branch'!R10</f>
        <v>3353</v>
      </c>
      <c r="S10" s="106">
        <f>Medicaid!S10+'Executive Branch'!S10</f>
        <v>141401.31</v>
      </c>
      <c r="T10" s="107">
        <f>Medicaid!T10+'Executive Branch'!T10</f>
        <v>3140</v>
      </c>
      <c r="U10" s="108">
        <f>Medicaid!U10+'Executive Branch'!U10</f>
        <v>131045.45000000001</v>
      </c>
      <c r="V10" s="105">
        <f>Medicaid!V10+'Executive Branch'!V10</f>
        <v>3144</v>
      </c>
      <c r="W10" s="106">
        <f>Medicaid!W10+'Executive Branch'!W10</f>
        <v>175022.07</v>
      </c>
      <c r="X10" s="107">
        <f>Medicaid!X10+'Executive Branch'!X10</f>
        <v>2952</v>
      </c>
      <c r="Y10" s="108">
        <f>Medicaid!Y10+'Executive Branch'!Y10</f>
        <v>133798.73000000001</v>
      </c>
      <c r="Z10" s="109">
        <f t="shared" ref="Z10:AA13" si="0">SUM(B10+D10+F10+H10+J10+L10+N10+P10+R10+T10+V10+X10)</f>
        <v>30277</v>
      </c>
      <c r="AA10" s="8">
        <f t="shared" si="0"/>
        <v>1371041.1099999999</v>
      </c>
    </row>
    <row r="11" spans="1:27" ht="12.75" customHeight="1" x14ac:dyDescent="0.3">
      <c r="A11" s="110" t="s">
        <v>79</v>
      </c>
      <c r="B11" s="105">
        <f>Medicaid!B11+'Executive Branch'!B11</f>
        <v>289</v>
      </c>
      <c r="C11" s="106">
        <f>Medicaid!C11+'Executive Branch'!C11</f>
        <v>8190.73</v>
      </c>
      <c r="D11" s="107">
        <f>Medicaid!D11+'Executive Branch'!D11</f>
        <v>287</v>
      </c>
      <c r="E11" s="108">
        <f>Medicaid!E11+'Executive Branch'!E11</f>
        <v>14492.06</v>
      </c>
      <c r="F11" s="105">
        <f>Medicaid!F11+'Executive Branch'!F11</f>
        <v>230</v>
      </c>
      <c r="G11" s="106">
        <f>Medicaid!G11+'Executive Branch'!G11</f>
        <v>9679.7799999999988</v>
      </c>
      <c r="H11" s="107">
        <f>Medicaid!H11+'Executive Branch'!H11</f>
        <v>149</v>
      </c>
      <c r="I11" s="108">
        <f>Medicaid!I11+'Executive Branch'!I11</f>
        <v>511.25000000000023</v>
      </c>
      <c r="J11" s="105">
        <f>Medicaid!J11+'Executive Branch'!J11</f>
        <v>256</v>
      </c>
      <c r="K11" s="106">
        <f>Medicaid!K11+'Executive Branch'!K11</f>
        <v>10891.77</v>
      </c>
      <c r="L11" s="107">
        <f>Medicaid!L11+'Executive Branch'!L11</f>
        <v>221</v>
      </c>
      <c r="M11" s="108">
        <f>Medicaid!M11+'Executive Branch'!M11</f>
        <v>10328.060000000001</v>
      </c>
      <c r="N11" s="105">
        <f>Medicaid!N11+'Executive Branch'!N11</f>
        <v>220</v>
      </c>
      <c r="O11" s="106">
        <f>Medicaid!O11+'Executive Branch'!O11</f>
        <v>4841.1899999999996</v>
      </c>
      <c r="P11" s="107">
        <f>Medicaid!P11+'Executive Branch'!P11</f>
        <v>294</v>
      </c>
      <c r="Q11" s="108">
        <f>Medicaid!Q11+'Executive Branch'!Q11</f>
        <v>12864.52</v>
      </c>
      <c r="R11" s="105">
        <f>Medicaid!R11+'Executive Branch'!R11</f>
        <v>274</v>
      </c>
      <c r="S11" s="106">
        <f>Medicaid!S11+'Executive Branch'!S11</f>
        <v>10392.349999999999</v>
      </c>
      <c r="T11" s="107">
        <f>Medicaid!T11+'Executive Branch'!T11</f>
        <v>282</v>
      </c>
      <c r="U11" s="108">
        <f>Medicaid!U11+'Executive Branch'!U11</f>
        <v>11384.64</v>
      </c>
      <c r="V11" s="105">
        <f>Medicaid!V11+'Executive Branch'!V11</f>
        <v>327</v>
      </c>
      <c r="W11" s="106">
        <f>Medicaid!W11+'Executive Branch'!W11</f>
        <v>9413.09</v>
      </c>
      <c r="X11" s="107">
        <f>Medicaid!X11+'Executive Branch'!X11</f>
        <v>390</v>
      </c>
      <c r="Y11" s="108">
        <f>Medicaid!Y11+'Executive Branch'!Y11</f>
        <v>19210.79</v>
      </c>
      <c r="Z11" s="109">
        <f t="shared" ref="Z11" si="1">SUM(B11+D11+F11+H11+J11+L11+N11+P11+R11+T11+V11+X11)</f>
        <v>3219</v>
      </c>
      <c r="AA11" s="8">
        <f t="shared" ref="AA11" si="2">SUM(C11+E11+G11+I11+K11+M11+O11+Q11+S11+U11+W11+Y11)</f>
        <v>122200.22999999998</v>
      </c>
    </row>
    <row r="12" spans="1:27" ht="12.75" customHeight="1" x14ac:dyDescent="0.3">
      <c r="A12" s="3" t="s">
        <v>76</v>
      </c>
      <c r="B12" s="105">
        <f>Medicaid!B12+'Executive Branch'!B12</f>
        <v>50</v>
      </c>
      <c r="C12" s="106">
        <f>Medicaid!C12+'Executive Branch'!C12</f>
        <v>470.82</v>
      </c>
      <c r="D12" s="107">
        <f>Medicaid!D12+'Executive Branch'!D12</f>
        <v>42</v>
      </c>
      <c r="E12" s="108">
        <f>Medicaid!E12+'Executive Branch'!E12</f>
        <v>-33.789999999999992</v>
      </c>
      <c r="F12" s="105">
        <f>Medicaid!F12+'Executive Branch'!F12</f>
        <v>19</v>
      </c>
      <c r="G12" s="106">
        <f>Medicaid!G12+'Executive Branch'!G12</f>
        <v>-95.110000000000042</v>
      </c>
      <c r="H12" s="107">
        <f>Medicaid!H12+'Executive Branch'!H12</f>
        <v>23</v>
      </c>
      <c r="I12" s="108">
        <f>Medicaid!I12+'Executive Branch'!I12</f>
        <v>258.82999999999993</v>
      </c>
      <c r="J12" s="105">
        <f>Medicaid!J12+'Executive Branch'!J12</f>
        <v>29</v>
      </c>
      <c r="K12" s="106">
        <f>Medicaid!K12+'Executive Branch'!K12</f>
        <v>632.58000000000004</v>
      </c>
      <c r="L12" s="107">
        <f>Medicaid!L12+'Executive Branch'!L12</f>
        <v>11</v>
      </c>
      <c r="M12" s="108">
        <f>Medicaid!M12+'Executive Branch'!M12</f>
        <v>85.47</v>
      </c>
      <c r="N12" s="105">
        <f>Medicaid!N12+'Executive Branch'!N12</f>
        <v>15</v>
      </c>
      <c r="O12" s="106">
        <f>Medicaid!O12+'Executive Branch'!O12</f>
        <v>-1123.24</v>
      </c>
      <c r="P12" s="107">
        <f>Medicaid!P12+'Executive Branch'!P12</f>
        <v>25</v>
      </c>
      <c r="Q12" s="108">
        <f>Medicaid!Q12+'Executive Branch'!Q12</f>
        <v>441.03</v>
      </c>
      <c r="R12" s="105">
        <f>Medicaid!R12+'Executive Branch'!R12</f>
        <v>39</v>
      </c>
      <c r="S12" s="106">
        <f>Medicaid!S12+'Executive Branch'!S12</f>
        <v>711.39</v>
      </c>
      <c r="T12" s="107">
        <f>Medicaid!T12+'Executive Branch'!T12</f>
        <v>34</v>
      </c>
      <c r="U12" s="108">
        <f>Medicaid!U12+'Executive Branch'!U12</f>
        <v>622.25</v>
      </c>
      <c r="V12" s="105">
        <f>Medicaid!V12+'Executive Branch'!V12</f>
        <v>51</v>
      </c>
      <c r="W12" s="106">
        <f>Medicaid!W12+'Executive Branch'!W12</f>
        <v>1115.06</v>
      </c>
      <c r="X12" s="107">
        <f>Medicaid!X12+'Executive Branch'!X12</f>
        <v>41</v>
      </c>
      <c r="Y12" s="108">
        <f>Medicaid!Y12+'Executive Branch'!Y12</f>
        <v>887.9</v>
      </c>
      <c r="Z12" s="109">
        <f t="shared" si="0"/>
        <v>379</v>
      </c>
      <c r="AA12" s="8">
        <f t="shared" si="0"/>
        <v>3973.19</v>
      </c>
    </row>
    <row r="13" spans="1:27" ht="12.75" customHeight="1" x14ac:dyDescent="0.3">
      <c r="A13" s="3" t="s">
        <v>70</v>
      </c>
      <c r="B13" s="105">
        <f>Medicaid!B13+'Executive Branch'!B13</f>
        <v>1587</v>
      </c>
      <c r="C13" s="106">
        <f>Medicaid!C13+'Executive Branch'!C13</f>
        <v>14127.95</v>
      </c>
      <c r="D13" s="107">
        <f>Medicaid!D13+'Executive Branch'!D13</f>
        <v>1461</v>
      </c>
      <c r="E13" s="108">
        <f>Medicaid!E13+'Executive Branch'!E13</f>
        <v>12347.27</v>
      </c>
      <c r="F13" s="105">
        <f>Medicaid!F13+'Executive Branch'!F13</f>
        <v>1399</v>
      </c>
      <c r="G13" s="106">
        <f>Medicaid!G13+'Executive Branch'!G13</f>
        <v>14808.91</v>
      </c>
      <c r="H13" s="107">
        <f>Medicaid!H13+'Executive Branch'!H13</f>
        <v>1359</v>
      </c>
      <c r="I13" s="108">
        <f>Medicaid!I13+'Executive Branch'!I13</f>
        <v>14040.65</v>
      </c>
      <c r="J13" s="105">
        <f>Medicaid!J13+'Executive Branch'!J13</f>
        <v>1456</v>
      </c>
      <c r="K13" s="106">
        <f>Medicaid!K13+'Executive Branch'!K13</f>
        <v>15050.19</v>
      </c>
      <c r="L13" s="107">
        <f>Medicaid!L13+'Executive Branch'!L13</f>
        <v>1044</v>
      </c>
      <c r="M13" s="108">
        <f>Medicaid!M13+'Executive Branch'!M13</f>
        <v>11379.06</v>
      </c>
      <c r="N13" s="105">
        <f>Medicaid!N13+'Executive Branch'!N13</f>
        <v>920</v>
      </c>
      <c r="O13" s="16">
        <f>Medicaid!O13+'Executive Branch'!O13</f>
        <v>13596.16</v>
      </c>
      <c r="P13" s="107">
        <f>Medicaid!P13+'Executive Branch'!P13</f>
        <v>1506</v>
      </c>
      <c r="Q13" s="108">
        <f>Medicaid!Q13+'Executive Branch'!Q13</f>
        <v>24343.25</v>
      </c>
      <c r="R13" s="105">
        <f>Medicaid!R13+'Executive Branch'!R13</f>
        <v>1862</v>
      </c>
      <c r="S13" s="106">
        <f>Medicaid!S13+'Executive Branch'!S13</f>
        <v>21231.94</v>
      </c>
      <c r="T13" s="107">
        <f>Medicaid!T13+'Executive Branch'!T13</f>
        <v>1632</v>
      </c>
      <c r="U13" s="108">
        <f>Medicaid!U13+'Executive Branch'!U13</f>
        <v>25041.41</v>
      </c>
      <c r="V13" s="105">
        <f>Medicaid!V13+'Executive Branch'!V13</f>
        <v>1477</v>
      </c>
      <c r="W13" s="106">
        <f>Medicaid!W13+'Executive Branch'!W13</f>
        <v>17465.310000000001</v>
      </c>
      <c r="X13" s="107">
        <f>Medicaid!X13+'Executive Branch'!X13</f>
        <v>139</v>
      </c>
      <c r="Y13" s="108">
        <f>Medicaid!Y13+'Executive Branch'!Y13</f>
        <v>17489.32</v>
      </c>
      <c r="Z13" s="109">
        <f t="shared" si="0"/>
        <v>15842</v>
      </c>
      <c r="AA13" s="8">
        <f t="shared" si="0"/>
        <v>200921.42</v>
      </c>
    </row>
    <row r="14" spans="1:27" ht="12.75" customHeight="1" x14ac:dyDescent="0.3">
      <c r="A14" s="128" t="s">
        <v>20</v>
      </c>
      <c r="B14" s="129">
        <f t="shared" ref="B14:AA14" si="3">SUM(B10:B13)</f>
        <v>4873</v>
      </c>
      <c r="C14" s="130">
        <f t="shared" si="3"/>
        <v>139255</v>
      </c>
      <c r="D14" s="131">
        <f t="shared" si="3"/>
        <v>4296</v>
      </c>
      <c r="E14" s="132">
        <f t="shared" si="3"/>
        <v>126782.72</v>
      </c>
      <c r="F14" s="129">
        <f t="shared" si="3"/>
        <v>3728</v>
      </c>
      <c r="G14" s="130">
        <f t="shared" si="3"/>
        <v>115341.42</v>
      </c>
      <c r="H14" s="131">
        <f t="shared" si="3"/>
        <v>3454</v>
      </c>
      <c r="I14" s="132">
        <f t="shared" si="3"/>
        <v>97688.28</v>
      </c>
      <c r="J14" s="129">
        <f t="shared" si="3"/>
        <v>3523</v>
      </c>
      <c r="K14" s="130">
        <f t="shared" si="3"/>
        <v>115499.93000000002</v>
      </c>
      <c r="L14" s="131">
        <f t="shared" si="3"/>
        <v>3312</v>
      </c>
      <c r="M14" s="132">
        <f t="shared" si="3"/>
        <v>124393.12</v>
      </c>
      <c r="N14" s="129">
        <f t="shared" si="3"/>
        <v>3252</v>
      </c>
      <c r="O14" s="130">
        <f t="shared" si="3"/>
        <v>124770.8</v>
      </c>
      <c r="P14" s="131">
        <f t="shared" si="3"/>
        <v>4142</v>
      </c>
      <c r="Q14" s="132">
        <f t="shared" si="3"/>
        <v>138171.66999999998</v>
      </c>
      <c r="R14" s="129">
        <f t="shared" si="3"/>
        <v>5528</v>
      </c>
      <c r="S14" s="130">
        <f t="shared" si="3"/>
        <v>173736.99000000002</v>
      </c>
      <c r="T14" s="131">
        <f t="shared" si="3"/>
        <v>5088</v>
      </c>
      <c r="U14" s="132">
        <f t="shared" si="3"/>
        <v>168093.75000000003</v>
      </c>
      <c r="V14" s="129">
        <f t="shared" si="3"/>
        <v>4999</v>
      </c>
      <c r="W14" s="130">
        <f t="shared" si="3"/>
        <v>203015.53</v>
      </c>
      <c r="X14" s="131">
        <f t="shared" si="3"/>
        <v>3522</v>
      </c>
      <c r="Y14" s="132">
        <f t="shared" si="3"/>
        <v>171386.74000000002</v>
      </c>
      <c r="Z14" s="133">
        <f t="shared" si="3"/>
        <v>49717</v>
      </c>
      <c r="AA14" s="22">
        <f t="shared" si="3"/>
        <v>1698135.9499999997</v>
      </c>
    </row>
    <row r="15" spans="1:27" ht="12.75" customHeight="1" x14ac:dyDescent="0.3">
      <c r="B15" s="105"/>
      <c r="C15" s="106"/>
      <c r="D15" s="107"/>
      <c r="E15" s="108"/>
      <c r="F15" s="105"/>
      <c r="G15" s="106"/>
      <c r="H15" s="107"/>
      <c r="I15" s="108"/>
      <c r="J15" s="105"/>
      <c r="K15" s="106"/>
      <c r="L15" s="107"/>
      <c r="M15" s="108"/>
      <c r="N15" s="105"/>
      <c r="O15" s="106"/>
      <c r="P15" s="107"/>
      <c r="Q15" s="108"/>
      <c r="R15" s="105"/>
      <c r="S15" s="106"/>
      <c r="T15" s="107"/>
      <c r="U15" s="108"/>
      <c r="V15" s="105"/>
      <c r="W15" s="106"/>
      <c r="X15" s="107"/>
      <c r="Y15" s="108"/>
      <c r="Z15" s="109"/>
      <c r="AA15" s="8"/>
    </row>
    <row r="16" spans="1:27" ht="12.75" customHeight="1" x14ac:dyDescent="0.3">
      <c r="A16" s="98" t="s">
        <v>25</v>
      </c>
      <c r="B16" s="134"/>
      <c r="C16" s="135"/>
      <c r="F16" s="134"/>
      <c r="G16" s="135"/>
      <c r="J16" s="134"/>
      <c r="K16" s="135"/>
      <c r="N16" s="134"/>
      <c r="O16" s="135"/>
      <c r="R16" s="134"/>
      <c r="S16" s="135"/>
      <c r="V16" s="134"/>
      <c r="W16" s="135"/>
      <c r="Z16" s="136"/>
      <c r="AA16" s="550"/>
    </row>
    <row r="17" spans="1:27" ht="12.75" customHeight="1" x14ac:dyDescent="0.3">
      <c r="A17" s="110" t="s">
        <v>49</v>
      </c>
      <c r="B17" s="105">
        <f>Medicaid!B17+'Executive Branch'!B17</f>
        <v>0</v>
      </c>
      <c r="C17" s="106">
        <f>Medicaid!C17+'Executive Branch'!C17</f>
        <v>0</v>
      </c>
      <c r="D17" s="107">
        <f>Medicaid!D17+'Executive Branch'!D17</f>
        <v>40</v>
      </c>
      <c r="E17" s="108">
        <f>Medicaid!E17+'Executive Branch'!E17</f>
        <v>1444.46</v>
      </c>
      <c r="F17" s="105">
        <f>Medicaid!F17+'Executive Branch'!F17</f>
        <v>98</v>
      </c>
      <c r="G17" s="106">
        <f>Medicaid!G17+'Executive Branch'!G17</f>
        <v>3135.23</v>
      </c>
      <c r="H17" s="107">
        <f>Medicaid!H17+'Executive Branch'!H17</f>
        <v>44</v>
      </c>
      <c r="I17" s="108">
        <f>Medicaid!I17+'Executive Branch'!I17</f>
        <v>1205.08</v>
      </c>
      <c r="J17" s="105">
        <f>Medicaid!J17+'Executive Branch'!J17</f>
        <v>78</v>
      </c>
      <c r="K17" s="106">
        <f>Medicaid!K17+'Executive Branch'!K17</f>
        <v>3055.35</v>
      </c>
      <c r="L17" s="107">
        <f>Medicaid!L17+'Executive Branch'!L17</f>
        <v>81</v>
      </c>
      <c r="M17" s="108">
        <f>Medicaid!M17+'Executive Branch'!M17</f>
        <v>3904.47</v>
      </c>
      <c r="N17" s="105">
        <f>Medicaid!N17+'Executive Branch'!N17</f>
        <v>47</v>
      </c>
      <c r="O17" s="106">
        <f>Medicaid!O17+'Executive Branch'!O17</f>
        <v>2152.56</v>
      </c>
      <c r="P17" s="107">
        <f>Medicaid!P17+'Executive Branch'!P17</f>
        <v>64</v>
      </c>
      <c r="Q17" s="108">
        <f>Medicaid!Q17+'Executive Branch'!Q17</f>
        <v>3360.26</v>
      </c>
      <c r="R17" s="105">
        <f>Medicaid!R17+'Executive Branch'!R17</f>
        <v>26</v>
      </c>
      <c r="S17" s="106">
        <f>Medicaid!S17+'Executive Branch'!S17</f>
        <v>1854.14</v>
      </c>
      <c r="T17" s="107">
        <f>Medicaid!T17+'Executive Branch'!T17</f>
        <v>32</v>
      </c>
      <c r="U17" s="108">
        <f>Medicaid!U17+'Executive Branch'!U17</f>
        <v>2284.85</v>
      </c>
      <c r="V17" s="105">
        <f>Medicaid!V17+'Executive Branch'!V17</f>
        <v>0</v>
      </c>
      <c r="W17" s="106">
        <f>Medicaid!W17+'Executive Branch'!W17</f>
        <v>0</v>
      </c>
      <c r="X17" s="107">
        <f>Medicaid!X17+'Executive Branch'!X17</f>
        <v>20</v>
      </c>
      <c r="Y17" s="108">
        <f>Medicaid!Y17+'Executive Branch'!Y17</f>
        <v>560</v>
      </c>
      <c r="Z17" s="109">
        <f t="shared" ref="Z17:AA21" si="4">SUM(B17+D17+F17+H17+J17+L17+N17+P17+R17+T17+V17+X17)</f>
        <v>530</v>
      </c>
      <c r="AA17" s="8">
        <f t="shared" si="4"/>
        <v>22956.399999999998</v>
      </c>
    </row>
    <row r="18" spans="1:27" ht="12.75" customHeight="1" x14ac:dyDescent="0.3">
      <c r="A18" s="110" t="s">
        <v>22</v>
      </c>
      <c r="B18" s="105">
        <f>Medicaid!B18+'Executive Branch'!B18</f>
        <v>0</v>
      </c>
      <c r="C18" s="106">
        <f>Medicaid!C18+'Executive Branch'!C18</f>
        <v>0</v>
      </c>
      <c r="D18" s="107">
        <f>Medicaid!D18+'Executive Branch'!D18</f>
        <v>0</v>
      </c>
      <c r="E18" s="108">
        <f>Medicaid!E18+'Executive Branch'!E18</f>
        <v>0</v>
      </c>
      <c r="F18" s="105">
        <f>Medicaid!F18+'Executive Branch'!F18</f>
        <v>0</v>
      </c>
      <c r="G18" s="106">
        <f>Medicaid!G18+'Executive Branch'!G18</f>
        <v>0</v>
      </c>
      <c r="H18" s="107">
        <f>Medicaid!H18+'Executive Branch'!H18</f>
        <v>-1</v>
      </c>
      <c r="I18" s="108">
        <f>Medicaid!I18+'Executive Branch'!I18</f>
        <v>831.41</v>
      </c>
      <c r="J18" s="105">
        <f>Medicaid!J18+'Executive Branch'!J18</f>
        <v>-1</v>
      </c>
      <c r="K18" s="106">
        <f>Medicaid!K18+'Executive Branch'!K18</f>
        <v>1436.73</v>
      </c>
      <c r="L18" s="107">
        <f>Medicaid!L18+'Executive Branch'!L18</f>
        <v>-1</v>
      </c>
      <c r="M18" s="108">
        <f>Medicaid!M18+'Executive Branch'!M18</f>
        <v>1231.5899999999999</v>
      </c>
      <c r="N18" s="105">
        <f>Medicaid!N18+'Executive Branch'!N18</f>
        <v>2</v>
      </c>
      <c r="O18" s="106">
        <f>Medicaid!O18+'Executive Branch'!O18</f>
        <v>430.98</v>
      </c>
      <c r="P18" s="107">
        <f>Medicaid!P18+'Executive Branch'!P18</f>
        <v>7</v>
      </c>
      <c r="Q18" s="108">
        <f>Medicaid!Q18+'Executive Branch'!Q18</f>
        <v>615.65</v>
      </c>
      <c r="R18" s="105">
        <f>Medicaid!R18+'Executive Branch'!R18</f>
        <v>0</v>
      </c>
      <c r="S18" s="106">
        <f>Medicaid!S18+'Executive Branch'!S18</f>
        <v>0</v>
      </c>
      <c r="T18" s="107">
        <f>Medicaid!T18+'Executive Branch'!T18</f>
        <v>0</v>
      </c>
      <c r="U18" s="108">
        <f>Medicaid!U18+'Executive Branch'!U18</f>
        <v>0</v>
      </c>
      <c r="V18" s="105">
        <f>Medicaid!V18+'Executive Branch'!V18</f>
        <v>0</v>
      </c>
      <c r="W18" s="106">
        <f>Medicaid!W18+'Executive Branch'!W18</f>
        <v>0</v>
      </c>
      <c r="X18" s="107">
        <f>Medicaid!X18+'Executive Branch'!X18</f>
        <v>2</v>
      </c>
      <c r="Y18" s="108">
        <f>Medicaid!Y18+'Executive Branch'!Y18</f>
        <v>937.16</v>
      </c>
      <c r="Z18" s="109">
        <f t="shared" si="4"/>
        <v>8</v>
      </c>
      <c r="AA18" s="8">
        <f t="shared" si="4"/>
        <v>5483.5199999999995</v>
      </c>
    </row>
    <row r="19" spans="1:27" ht="12.75" customHeight="1" x14ac:dyDescent="0.3">
      <c r="A19" s="110" t="s">
        <v>53</v>
      </c>
      <c r="B19" s="105">
        <f>Medicaid!B19+'Executive Branch'!B19</f>
        <v>19</v>
      </c>
      <c r="C19" s="106">
        <f>Medicaid!C19+'Executive Branch'!C19</f>
        <v>57476.26999999999</v>
      </c>
      <c r="D19" s="107">
        <f>Medicaid!D19+'Executive Branch'!D19</f>
        <v>55</v>
      </c>
      <c r="E19" s="108">
        <f>Medicaid!E19+'Executive Branch'!E19</f>
        <v>53180.060000000005</v>
      </c>
      <c r="F19" s="105">
        <f>Medicaid!F19+'Executive Branch'!F19</f>
        <v>11</v>
      </c>
      <c r="G19" s="106">
        <f>Medicaid!G19+'Executive Branch'!G19</f>
        <v>42327.380000000005</v>
      </c>
      <c r="H19" s="107">
        <f>Medicaid!H19+'Executive Branch'!H19</f>
        <v>23</v>
      </c>
      <c r="I19" s="108">
        <f>Medicaid!I19+'Executive Branch'!I19</f>
        <v>42031.8</v>
      </c>
      <c r="J19" s="105">
        <f>Medicaid!J19+'Executive Branch'!J19</f>
        <v>61</v>
      </c>
      <c r="K19" s="106">
        <f>Medicaid!K19+'Executive Branch'!K19</f>
        <v>47836.25</v>
      </c>
      <c r="L19" s="107">
        <f>Medicaid!L19+'Executive Branch'!L19</f>
        <v>29</v>
      </c>
      <c r="M19" s="108">
        <f>Medicaid!M19+'Executive Branch'!M19</f>
        <v>40089.65</v>
      </c>
      <c r="N19" s="105">
        <f>Medicaid!N19+'Executive Branch'!N19</f>
        <v>65</v>
      </c>
      <c r="O19" s="106">
        <f>Medicaid!O19+'Executive Branch'!O19</f>
        <v>63952.78</v>
      </c>
      <c r="P19" s="107">
        <f>Medicaid!P19+'Executive Branch'!P19</f>
        <v>52</v>
      </c>
      <c r="Q19" s="108">
        <f>Medicaid!Q19+'Executive Branch'!Q19</f>
        <v>48128.05</v>
      </c>
      <c r="R19" s="105">
        <f>Medicaid!R19+'Executive Branch'!R19</f>
        <v>31</v>
      </c>
      <c r="S19" s="106">
        <f>Medicaid!S19+'Executive Branch'!S19</f>
        <v>59992.520000000004</v>
      </c>
      <c r="T19" s="107">
        <f>Medicaid!T19+'Executive Branch'!T19</f>
        <v>53</v>
      </c>
      <c r="U19" s="108">
        <f>Medicaid!U19+'Executive Branch'!U19</f>
        <v>60973.39</v>
      </c>
      <c r="V19" s="105">
        <f>Medicaid!V19+'Executive Branch'!V19</f>
        <v>28</v>
      </c>
      <c r="W19" s="106">
        <f>Medicaid!W19+'Executive Branch'!W19</f>
        <v>65271.85</v>
      </c>
      <c r="X19" s="107">
        <f>Medicaid!X19+'Executive Branch'!X19</f>
        <v>17</v>
      </c>
      <c r="Y19" s="108">
        <f>Medicaid!Y19+'Executive Branch'!Y19</f>
        <v>50598.59</v>
      </c>
      <c r="Z19" s="109">
        <f t="shared" si="4"/>
        <v>444</v>
      </c>
      <c r="AA19" s="8">
        <f t="shared" si="4"/>
        <v>631858.59000000008</v>
      </c>
    </row>
    <row r="20" spans="1:27" ht="12.75" customHeight="1" x14ac:dyDescent="0.3">
      <c r="A20" s="110" t="s">
        <v>23</v>
      </c>
      <c r="B20" s="105">
        <f>Medicaid!B20+'Executive Branch'!B20</f>
        <v>62</v>
      </c>
      <c r="C20" s="106">
        <f>Medicaid!C20+'Executive Branch'!C20</f>
        <v>23623.9</v>
      </c>
      <c r="D20" s="107">
        <f>Medicaid!D20+'Executive Branch'!D20</f>
        <v>60</v>
      </c>
      <c r="E20" s="108">
        <f>Medicaid!E20+'Executive Branch'!E20</f>
        <v>30107.82</v>
      </c>
      <c r="F20" s="105">
        <f>Medicaid!F20+'Executive Branch'!F20</f>
        <v>69</v>
      </c>
      <c r="G20" s="106">
        <f>Medicaid!G20+'Executive Branch'!G20</f>
        <v>37437.300000000003</v>
      </c>
      <c r="H20" s="107">
        <f>Medicaid!H20+'Executive Branch'!H20</f>
        <v>108</v>
      </c>
      <c r="I20" s="108">
        <f>Medicaid!I20+'Executive Branch'!I20</f>
        <v>55330.010000000009</v>
      </c>
      <c r="J20" s="105">
        <f>Medicaid!J20+'Executive Branch'!J20</f>
        <v>288</v>
      </c>
      <c r="K20" s="106">
        <f>Medicaid!K20+'Executive Branch'!K20</f>
        <v>169471.5</v>
      </c>
      <c r="L20" s="107">
        <f>Medicaid!L20+'Executive Branch'!L20</f>
        <v>74</v>
      </c>
      <c r="M20" s="108">
        <f>Medicaid!M20+'Executive Branch'!M20</f>
        <v>44709.869999999995</v>
      </c>
      <c r="N20" s="105">
        <f>Medicaid!N20+'Executive Branch'!N20</f>
        <v>116</v>
      </c>
      <c r="O20" s="106">
        <f>Medicaid!O20+'Executive Branch'!O20</f>
        <v>54718.489999999991</v>
      </c>
      <c r="P20" s="107">
        <f>Medicaid!P20+'Executive Branch'!P20</f>
        <v>79</v>
      </c>
      <c r="Q20" s="108">
        <f>Medicaid!Q20+'Executive Branch'!Q20</f>
        <v>37977.31</v>
      </c>
      <c r="R20" s="105">
        <f>Medicaid!R20+'Executive Branch'!R20</f>
        <v>74</v>
      </c>
      <c r="S20" s="106">
        <f>Medicaid!S20+'Executive Branch'!S20</f>
        <v>48732.41</v>
      </c>
      <c r="T20" s="107">
        <f>Medicaid!T20+'Executive Branch'!T20</f>
        <v>181</v>
      </c>
      <c r="U20" s="108">
        <f>Medicaid!U20+'Executive Branch'!U20</f>
        <v>82865.98000000001</v>
      </c>
      <c r="V20" s="105">
        <f>Medicaid!V20+'Executive Branch'!V20</f>
        <v>54</v>
      </c>
      <c r="W20" s="106">
        <f>Medicaid!W20+'Executive Branch'!W20</f>
        <v>31546.939999999995</v>
      </c>
      <c r="X20" s="107">
        <f>Medicaid!X20+'Executive Branch'!X20</f>
        <v>60</v>
      </c>
      <c r="Y20" s="108">
        <f>Medicaid!Y20+'Executive Branch'!Y20</f>
        <v>34455.100000000006</v>
      </c>
      <c r="Z20" s="109">
        <f t="shared" si="4"/>
        <v>1225</v>
      </c>
      <c r="AA20" s="8">
        <f t="shared" si="4"/>
        <v>650976.62999999989</v>
      </c>
    </row>
    <row r="21" spans="1:27" ht="12.75" customHeight="1" x14ac:dyDescent="0.3">
      <c r="A21" s="110" t="s">
        <v>55</v>
      </c>
      <c r="B21" s="105">
        <f>Medicaid!B21+'Executive Branch'!B21</f>
        <v>5</v>
      </c>
      <c r="C21" s="106">
        <f>Medicaid!C21+'Executive Branch'!C21</f>
        <v>2381.79</v>
      </c>
      <c r="D21" s="107">
        <f>Medicaid!D21+'Executive Branch'!D21</f>
        <v>15</v>
      </c>
      <c r="E21" s="108">
        <f>Medicaid!E21+'Executive Branch'!E21</f>
        <v>6352.2300000000005</v>
      </c>
      <c r="F21" s="105">
        <f>Medicaid!F21+'Executive Branch'!F21</f>
        <v>7</v>
      </c>
      <c r="G21" s="106">
        <f>Medicaid!G21+'Executive Branch'!G21</f>
        <v>2299.98</v>
      </c>
      <c r="H21" s="107">
        <f>Medicaid!H21+'Executive Branch'!H21</f>
        <v>8</v>
      </c>
      <c r="I21" s="108">
        <f>Medicaid!I21+'Executive Branch'!I21</f>
        <v>4892.0499999999993</v>
      </c>
      <c r="J21" s="105">
        <f>Medicaid!J21+'Executive Branch'!J21</f>
        <v>10</v>
      </c>
      <c r="K21" s="106">
        <f>Medicaid!K21+'Executive Branch'!K21</f>
        <v>4984.6099999999997</v>
      </c>
      <c r="L21" s="107">
        <f>Medicaid!L21+'Executive Branch'!L21</f>
        <v>3</v>
      </c>
      <c r="M21" s="108">
        <f>Medicaid!M21+'Executive Branch'!M21</f>
        <v>773.48</v>
      </c>
      <c r="N21" s="105">
        <f>Medicaid!N21+'Executive Branch'!N21</f>
        <v>2</v>
      </c>
      <c r="O21" s="106">
        <f>Medicaid!O21+'Executive Branch'!O21</f>
        <v>474.42</v>
      </c>
      <c r="P21" s="107">
        <f>Medicaid!P21+'Executive Branch'!P21</f>
        <v>61</v>
      </c>
      <c r="Q21" s="108">
        <f>Medicaid!Q21+'Executive Branch'!Q21</f>
        <v>22721.379999999997</v>
      </c>
      <c r="R21" s="105">
        <f>Medicaid!R21+'Executive Branch'!R21</f>
        <v>50</v>
      </c>
      <c r="S21" s="106">
        <f>Medicaid!S21+'Executive Branch'!S21</f>
        <v>19572.59</v>
      </c>
      <c r="T21" s="107">
        <f>Medicaid!T21+'Executive Branch'!T21</f>
        <v>66</v>
      </c>
      <c r="U21" s="108">
        <f>Medicaid!U21+'Executive Branch'!U21</f>
        <v>29014.65</v>
      </c>
      <c r="V21" s="105">
        <f>Medicaid!V21+'Executive Branch'!V21</f>
        <v>4</v>
      </c>
      <c r="W21" s="106">
        <f>Medicaid!W21+'Executive Branch'!W21</f>
        <v>1708.8</v>
      </c>
      <c r="X21" s="107">
        <f>Medicaid!X21+'Executive Branch'!X21</f>
        <v>10</v>
      </c>
      <c r="Y21" s="108">
        <f>Medicaid!Y21+'Executive Branch'!Y21</f>
        <v>3667.24</v>
      </c>
      <c r="Z21" s="109">
        <f t="shared" si="4"/>
        <v>241</v>
      </c>
      <c r="AA21" s="8">
        <f t="shared" si="4"/>
        <v>98843.22</v>
      </c>
    </row>
    <row r="22" spans="1:27" ht="12.75" customHeight="1" x14ac:dyDescent="0.3">
      <c r="A22" s="98" t="s">
        <v>21</v>
      </c>
      <c r="B22" s="129">
        <f t="shared" ref="B22:AA22" si="5">SUM(B17:B21)</f>
        <v>86</v>
      </c>
      <c r="C22" s="130">
        <f t="shared" si="5"/>
        <v>83481.959999999977</v>
      </c>
      <c r="D22" s="131">
        <f t="shared" si="5"/>
        <v>170</v>
      </c>
      <c r="E22" s="132">
        <f t="shared" si="5"/>
        <v>91084.569999999992</v>
      </c>
      <c r="F22" s="129">
        <f t="shared" si="5"/>
        <v>185</v>
      </c>
      <c r="G22" s="130">
        <f t="shared" si="5"/>
        <v>85199.89</v>
      </c>
      <c r="H22" s="131">
        <f t="shared" si="5"/>
        <v>182</v>
      </c>
      <c r="I22" s="132">
        <f t="shared" si="5"/>
        <v>104290.35000000002</v>
      </c>
      <c r="J22" s="129">
        <f t="shared" si="5"/>
        <v>436</v>
      </c>
      <c r="K22" s="130">
        <f t="shared" si="5"/>
        <v>226784.44</v>
      </c>
      <c r="L22" s="131">
        <f t="shared" si="5"/>
        <v>186</v>
      </c>
      <c r="M22" s="132">
        <f t="shared" si="5"/>
        <v>90709.059999999983</v>
      </c>
      <c r="N22" s="129">
        <f t="shared" si="5"/>
        <v>232</v>
      </c>
      <c r="O22" s="130">
        <f t="shared" si="5"/>
        <v>121729.22999999998</v>
      </c>
      <c r="P22" s="131">
        <f t="shared" si="5"/>
        <v>263</v>
      </c>
      <c r="Q22" s="132">
        <f t="shared" si="5"/>
        <v>112802.65</v>
      </c>
      <c r="R22" s="129">
        <f t="shared" si="5"/>
        <v>181</v>
      </c>
      <c r="S22" s="130">
        <f t="shared" si="5"/>
        <v>130151.66</v>
      </c>
      <c r="T22" s="131">
        <f t="shared" si="5"/>
        <v>332</v>
      </c>
      <c r="U22" s="132">
        <f t="shared" si="5"/>
        <v>175138.87</v>
      </c>
      <c r="V22" s="129">
        <f t="shared" si="5"/>
        <v>86</v>
      </c>
      <c r="W22" s="130">
        <f t="shared" si="5"/>
        <v>98527.59</v>
      </c>
      <c r="X22" s="131">
        <f t="shared" si="5"/>
        <v>109</v>
      </c>
      <c r="Y22" s="132">
        <f t="shared" si="5"/>
        <v>90218.090000000011</v>
      </c>
      <c r="Z22" s="133">
        <f t="shared" si="5"/>
        <v>2448</v>
      </c>
      <c r="AA22" s="22">
        <f t="shared" si="5"/>
        <v>1410118.36</v>
      </c>
    </row>
    <row r="23" spans="1:27" ht="12.75" customHeight="1" x14ac:dyDescent="0.3">
      <c r="A23" s="98"/>
      <c r="B23" s="105"/>
      <c r="C23" s="106"/>
      <c r="D23" s="107"/>
      <c r="E23" s="108"/>
      <c r="F23" s="105"/>
      <c r="G23" s="106"/>
      <c r="H23" s="107"/>
      <c r="I23" s="108"/>
      <c r="J23" s="105"/>
      <c r="K23" s="106"/>
      <c r="L23" s="107"/>
      <c r="M23" s="108"/>
      <c r="N23" s="105"/>
      <c r="O23" s="106"/>
      <c r="P23" s="107"/>
      <c r="Q23" s="108"/>
      <c r="R23" s="105"/>
      <c r="S23" s="106"/>
      <c r="T23" s="107"/>
      <c r="U23" s="108"/>
      <c r="V23" s="105"/>
      <c r="W23" s="106"/>
      <c r="X23" s="107"/>
      <c r="Y23" s="108"/>
      <c r="Z23" s="109"/>
      <c r="AA23" s="8"/>
    </row>
    <row r="24" spans="1:27" ht="12.75" customHeight="1" x14ac:dyDescent="0.3">
      <c r="A24" s="98" t="s">
        <v>27</v>
      </c>
      <c r="B24" s="134"/>
      <c r="C24" s="135"/>
      <c r="F24" s="134"/>
      <c r="G24" s="135"/>
      <c r="J24" s="105"/>
      <c r="K24" s="106"/>
      <c r="L24" s="107"/>
      <c r="M24" s="108"/>
      <c r="N24" s="105"/>
      <c r="O24" s="106"/>
      <c r="P24" s="107"/>
      <c r="Q24" s="108"/>
      <c r="R24" s="105"/>
      <c r="S24" s="106"/>
      <c r="T24" s="107"/>
      <c r="U24" s="108"/>
      <c r="V24" s="105"/>
      <c r="W24" s="106"/>
      <c r="X24" s="107"/>
      <c r="Y24" s="108"/>
      <c r="Z24" s="109"/>
      <c r="AA24" s="8"/>
    </row>
    <row r="25" spans="1:27" ht="12.75" customHeight="1" x14ac:dyDescent="0.3">
      <c r="A25" s="110" t="s">
        <v>50</v>
      </c>
      <c r="B25" s="105">
        <f>Medicaid!B25+'Executive Branch'!B25</f>
        <v>346</v>
      </c>
      <c r="C25" s="105">
        <f>Medicaid!C25+'Executive Branch'!C25</f>
        <v>14223.840000000002</v>
      </c>
      <c r="D25" s="107">
        <f>Medicaid!D25+'Executive Branch'!D25</f>
        <v>512</v>
      </c>
      <c r="E25" s="107">
        <f>Medicaid!E25+'Executive Branch'!E25</f>
        <v>28223.439999999999</v>
      </c>
      <c r="F25" s="105">
        <f>Medicaid!F25+'Executive Branch'!F25</f>
        <v>367</v>
      </c>
      <c r="G25" s="105">
        <f>Medicaid!G25+'Executive Branch'!G25</f>
        <v>20233.330000000002</v>
      </c>
      <c r="H25" s="107">
        <f>Medicaid!H25+'Executive Branch'!H25</f>
        <v>344</v>
      </c>
      <c r="I25" s="107">
        <f>Medicaid!I25+'Executive Branch'!I25</f>
        <v>14653.55</v>
      </c>
      <c r="J25" s="105">
        <f>Medicaid!J25+'Executive Branch'!J25</f>
        <v>359</v>
      </c>
      <c r="K25" s="105">
        <f>Medicaid!K25+'Executive Branch'!K25</f>
        <v>13250.709000000001</v>
      </c>
      <c r="L25" s="107">
        <f>Medicaid!L25+'Executive Branch'!L25</f>
        <v>327</v>
      </c>
      <c r="M25" s="107">
        <f>Medicaid!M25+'Executive Branch'!M25</f>
        <v>12265.510000000002</v>
      </c>
      <c r="N25" s="105">
        <f>Medicaid!N25+'Executive Branch'!N25</f>
        <v>422</v>
      </c>
      <c r="O25" s="105">
        <f>Medicaid!O25+'Executive Branch'!O25</f>
        <v>20523.12</v>
      </c>
      <c r="P25" s="107">
        <f>Medicaid!P25+'Executive Branch'!P25</f>
        <v>505</v>
      </c>
      <c r="Q25" s="107">
        <f>Medicaid!Q25+'Executive Branch'!Q25</f>
        <v>24870.109999999997</v>
      </c>
      <c r="R25" s="105">
        <f>Medicaid!R25+'Executive Branch'!R25</f>
        <v>809</v>
      </c>
      <c r="S25" s="105">
        <f>Medicaid!S25+'Executive Branch'!S25</f>
        <v>44614.37</v>
      </c>
      <c r="T25" s="107">
        <f>Medicaid!T25+'Executive Branch'!T25</f>
        <v>652</v>
      </c>
      <c r="U25" s="107">
        <f>Medicaid!U25+'Executive Branch'!U25</f>
        <v>42349.69</v>
      </c>
      <c r="V25" s="105">
        <f>Medicaid!V25+'Executive Branch'!V25</f>
        <v>619</v>
      </c>
      <c r="W25" s="105">
        <f>Medicaid!W25+'Executive Branch'!W25</f>
        <v>54520.51</v>
      </c>
      <c r="X25" s="107">
        <f>Medicaid!X25+'Executive Branch'!X25</f>
        <v>512</v>
      </c>
      <c r="Y25" s="107">
        <f>Medicaid!Y25+'Executive Branch'!Y25</f>
        <v>50808.22</v>
      </c>
      <c r="Z25" s="109">
        <f>SUM(B25+D25+F25+H25+J25+L25+N25+P25+R25+T25+V25+X25)</f>
        <v>5774</v>
      </c>
      <c r="AA25" s="8">
        <f>SUM(C25+E25+G25+I25+K25+M25+O25+Q25+S25+U25+W25+Y25)</f>
        <v>340536.39899999998</v>
      </c>
    </row>
    <row r="26" spans="1:27" ht="12.75" customHeight="1" x14ac:dyDescent="0.3">
      <c r="A26" s="110" t="s">
        <v>51</v>
      </c>
      <c r="B26" s="105">
        <f>Medicaid!B26+'Executive Branch'!B26</f>
        <v>72</v>
      </c>
      <c r="C26" s="105">
        <f>Medicaid!C26+'Executive Branch'!C26</f>
        <v>2357.06</v>
      </c>
      <c r="D26" s="107">
        <f>Medicaid!D26+'Executive Branch'!D26</f>
        <v>94</v>
      </c>
      <c r="E26" s="107">
        <f>Medicaid!E26+'Executive Branch'!E26</f>
        <v>2713.5200000000004</v>
      </c>
      <c r="F26" s="105">
        <f>Medicaid!F26+'Executive Branch'!F26</f>
        <v>116</v>
      </c>
      <c r="G26" s="105">
        <f>Medicaid!G26+'Executive Branch'!G26</f>
        <v>4005.59</v>
      </c>
      <c r="H26" s="107">
        <f>Medicaid!H26+'Executive Branch'!H26</f>
        <v>79</v>
      </c>
      <c r="I26" s="107">
        <f>Medicaid!I26+'Executive Branch'!I26</f>
        <v>2258.0600000000004</v>
      </c>
      <c r="J26" s="105">
        <f>Medicaid!J26+'Executive Branch'!J26</f>
        <v>66</v>
      </c>
      <c r="K26" s="105">
        <f>Medicaid!K26+'Executive Branch'!K26</f>
        <v>2046.96</v>
      </c>
      <c r="L26" s="107">
        <f>Medicaid!L26+'Executive Branch'!L26</f>
        <v>85</v>
      </c>
      <c r="M26" s="107">
        <f>Medicaid!M26+'Executive Branch'!M26</f>
        <v>2159.5500000000002</v>
      </c>
      <c r="N26" s="105">
        <f>Medicaid!N26+'Executive Branch'!N26</f>
        <v>149</v>
      </c>
      <c r="O26" s="105">
        <f>Medicaid!O26+'Executive Branch'!O26</f>
        <v>4015.73</v>
      </c>
      <c r="P26" s="107">
        <f>Medicaid!P26+'Executive Branch'!P26</f>
        <v>170</v>
      </c>
      <c r="Q26" s="107">
        <f>Medicaid!Q26+'Executive Branch'!Q26</f>
        <v>7450.41</v>
      </c>
      <c r="R26" s="105">
        <f>Medicaid!R26+'Executive Branch'!R26</f>
        <v>273</v>
      </c>
      <c r="S26" s="105">
        <f>Medicaid!S26+'Executive Branch'!S26</f>
        <v>9778.32</v>
      </c>
      <c r="T26" s="107">
        <f>Medicaid!T26+'Executive Branch'!T26</f>
        <v>169</v>
      </c>
      <c r="U26" s="107">
        <f>Medicaid!U26+'Executive Branch'!U26</f>
        <v>5804.630000000001</v>
      </c>
      <c r="V26" s="105">
        <f>Medicaid!V26+'Executive Branch'!V26</f>
        <v>86</v>
      </c>
      <c r="W26" s="105">
        <f>Medicaid!W26+'Executive Branch'!W26</f>
        <v>5381.13</v>
      </c>
      <c r="X26" s="107">
        <f>Medicaid!X26+'Executive Branch'!X26</f>
        <v>53</v>
      </c>
      <c r="Y26" s="107">
        <f>Medicaid!Y26+'Executive Branch'!Y26</f>
        <v>3028.9300000000003</v>
      </c>
      <c r="Z26" s="109">
        <f>SUM(B26+D26+F26+H26+J26+L26+N26+P26+R26+T26+V26+X26)</f>
        <v>1412</v>
      </c>
      <c r="AA26" s="8">
        <f>SUM(C26+E26+G26+I26+K26+M26+O26+Q26+S26+U26+W26+Y26)</f>
        <v>50999.89</v>
      </c>
    </row>
    <row r="27" spans="1:27" s="143" customFormat="1" ht="12.75" customHeight="1" x14ac:dyDescent="0.3">
      <c r="A27" s="137" t="s">
        <v>68</v>
      </c>
      <c r="B27" s="138">
        <f t="shared" ref="B27:Y27" si="6">B25+B26</f>
        <v>418</v>
      </c>
      <c r="C27" s="139">
        <f t="shared" si="6"/>
        <v>16580.900000000001</v>
      </c>
      <c r="D27" s="140">
        <f t="shared" si="6"/>
        <v>606</v>
      </c>
      <c r="E27" s="141">
        <f t="shared" si="6"/>
        <v>30936.959999999999</v>
      </c>
      <c r="F27" s="138">
        <f t="shared" si="6"/>
        <v>483</v>
      </c>
      <c r="G27" s="139">
        <f t="shared" si="6"/>
        <v>24238.920000000002</v>
      </c>
      <c r="H27" s="140">
        <f t="shared" si="6"/>
        <v>423</v>
      </c>
      <c r="I27" s="141">
        <f t="shared" si="6"/>
        <v>16911.61</v>
      </c>
      <c r="J27" s="138">
        <f t="shared" si="6"/>
        <v>425</v>
      </c>
      <c r="K27" s="139">
        <f t="shared" si="6"/>
        <v>15297.669000000002</v>
      </c>
      <c r="L27" s="140">
        <f t="shared" si="6"/>
        <v>412</v>
      </c>
      <c r="M27" s="141">
        <f t="shared" si="6"/>
        <v>14425.060000000001</v>
      </c>
      <c r="N27" s="138">
        <f t="shared" si="6"/>
        <v>571</v>
      </c>
      <c r="O27" s="139">
        <f t="shared" si="6"/>
        <v>24538.85</v>
      </c>
      <c r="P27" s="140">
        <f t="shared" si="6"/>
        <v>675</v>
      </c>
      <c r="Q27" s="141">
        <f t="shared" si="6"/>
        <v>32320.519999999997</v>
      </c>
      <c r="R27" s="138">
        <f t="shared" si="6"/>
        <v>1082</v>
      </c>
      <c r="S27" s="139">
        <f t="shared" si="6"/>
        <v>54392.69</v>
      </c>
      <c r="T27" s="140">
        <f t="shared" si="6"/>
        <v>821</v>
      </c>
      <c r="U27" s="141">
        <f t="shared" si="6"/>
        <v>48154.320000000007</v>
      </c>
      <c r="V27" s="138">
        <f t="shared" si="6"/>
        <v>705</v>
      </c>
      <c r="W27" s="139">
        <f t="shared" si="6"/>
        <v>59901.64</v>
      </c>
      <c r="X27" s="140">
        <f t="shared" si="6"/>
        <v>565</v>
      </c>
      <c r="Y27" s="141">
        <f t="shared" si="6"/>
        <v>53837.15</v>
      </c>
      <c r="Z27" s="142">
        <f t="shared" ref="Z27:AA27" si="7">SUM(Z25:Z26)</f>
        <v>7186</v>
      </c>
      <c r="AA27" s="94">
        <f t="shared" si="7"/>
        <v>391536.28899999999</v>
      </c>
    </row>
    <row r="28" spans="1:27" s="143" customFormat="1" ht="12.75" customHeight="1" x14ac:dyDescent="0.3">
      <c r="A28" s="137"/>
      <c r="B28" s="144"/>
      <c r="C28" s="145"/>
      <c r="D28" s="146"/>
      <c r="E28" s="147"/>
      <c r="F28" s="144"/>
      <c r="G28" s="145"/>
      <c r="H28" s="146"/>
      <c r="I28" s="147"/>
      <c r="J28" s="144"/>
      <c r="K28" s="145"/>
      <c r="L28" s="146"/>
      <c r="M28" s="147"/>
      <c r="N28" s="144"/>
      <c r="O28" s="145"/>
      <c r="P28" s="146"/>
      <c r="Q28" s="147"/>
      <c r="R28" s="144"/>
      <c r="S28" s="145"/>
      <c r="T28" s="146"/>
      <c r="U28" s="147"/>
      <c r="V28" s="144"/>
      <c r="W28" s="145"/>
      <c r="X28" s="146"/>
      <c r="Y28" s="147"/>
      <c r="Z28" s="148"/>
      <c r="AA28" s="64"/>
    </row>
    <row r="29" spans="1:27" ht="12.75" customHeight="1" x14ac:dyDescent="0.3">
      <c r="A29" s="149" t="s">
        <v>19</v>
      </c>
      <c r="B29" s="105"/>
      <c r="C29" s="115">
        <f>SUM(C14+C22+C27)</f>
        <v>239317.85999999996</v>
      </c>
      <c r="D29" s="107"/>
      <c r="E29" s="117">
        <f>SUM(E14+E22+E27)</f>
        <v>248804.24999999997</v>
      </c>
      <c r="F29" s="105"/>
      <c r="G29" s="115">
        <f>SUM(G14+G22+G27)</f>
        <v>224780.23</v>
      </c>
      <c r="H29" s="107"/>
      <c r="I29" s="117">
        <f>SUM(I14+I22+I27)</f>
        <v>218890.23999999999</v>
      </c>
      <c r="J29" s="105"/>
      <c r="K29" s="115">
        <f>SUM(K14+K22+K27)</f>
        <v>357582.03899999999</v>
      </c>
      <c r="L29" s="107"/>
      <c r="M29" s="117">
        <f>SUM(M14+M22+M27)</f>
        <v>229527.24</v>
      </c>
      <c r="N29" s="105"/>
      <c r="O29" s="115">
        <f>SUM(O14+O22+O27)</f>
        <v>271038.87999999995</v>
      </c>
      <c r="P29" s="107"/>
      <c r="Q29" s="117">
        <f>SUM(Q14+Q22+Q27)</f>
        <v>283294.83999999997</v>
      </c>
      <c r="R29" s="105"/>
      <c r="S29" s="115">
        <f>SUM(S14+S22+S27)</f>
        <v>358281.34</v>
      </c>
      <c r="T29" s="107"/>
      <c r="U29" s="117">
        <f>SUM(U14+U22+U27)</f>
        <v>391386.94</v>
      </c>
      <c r="V29" s="105"/>
      <c r="W29" s="115">
        <f>SUM(W14+W22+W27)</f>
        <v>361444.76</v>
      </c>
      <c r="X29" s="107"/>
      <c r="Y29" s="117">
        <f>SUM(Y14+Y22+Y27)</f>
        <v>315441.98000000004</v>
      </c>
      <c r="Z29" s="109"/>
      <c r="AA29" s="548">
        <f>SUM(AA14+AA22+AA27)</f>
        <v>3499790.5989999995</v>
      </c>
    </row>
    <row r="30" spans="1:27" ht="12.75" customHeight="1" x14ac:dyDescent="0.3">
      <c r="B30" s="134"/>
      <c r="C30" s="135"/>
      <c r="F30" s="134"/>
      <c r="G30" s="135"/>
      <c r="J30" s="134"/>
      <c r="K30" s="135"/>
      <c r="N30" s="134"/>
      <c r="O30" s="135"/>
      <c r="R30" s="134"/>
      <c r="S30" s="135"/>
      <c r="V30" s="134"/>
      <c r="W30" s="135"/>
      <c r="Z30" s="136"/>
      <c r="AA30" s="550"/>
    </row>
    <row r="31" spans="1:27" ht="12.65" customHeight="1" x14ac:dyDescent="0.3">
      <c r="A31" s="98" t="s">
        <v>28</v>
      </c>
      <c r="B31" s="105"/>
      <c r="C31" s="115"/>
      <c r="D31" s="107"/>
      <c r="E31" s="117"/>
      <c r="F31" s="105"/>
      <c r="G31" s="150"/>
      <c r="H31" s="107"/>
      <c r="I31" s="117"/>
      <c r="J31" s="105"/>
      <c r="K31" s="115"/>
      <c r="L31" s="107"/>
      <c r="M31" s="117"/>
      <c r="N31" s="105"/>
      <c r="O31" s="115"/>
      <c r="P31" s="107"/>
      <c r="Q31" s="117"/>
      <c r="R31" s="105"/>
      <c r="S31" s="115"/>
      <c r="T31" s="107"/>
      <c r="U31" s="117"/>
      <c r="V31" s="105"/>
      <c r="W31" s="115"/>
      <c r="X31" s="107"/>
      <c r="Y31" s="117"/>
      <c r="Z31" s="109"/>
      <c r="AA31" s="8"/>
    </row>
    <row r="32" spans="1:27" s="154" customFormat="1" ht="13" x14ac:dyDescent="0.3">
      <c r="A32" s="151" t="s">
        <v>46</v>
      </c>
      <c r="B32" s="152">
        <f>SUM(Medicaid!B32+'Executive Branch'!B32)</f>
        <v>2</v>
      </c>
      <c r="C32" s="152">
        <f>SUM(Medicaid!C32+'Executive Branch'!C32)</f>
        <v>1086.8</v>
      </c>
      <c r="D32" s="151">
        <f>SUM(Medicaid!D32+'Executive Branch'!D32)</f>
        <v>2</v>
      </c>
      <c r="E32" s="151">
        <f>SUM(Medicaid!E32+'Executive Branch'!E32)</f>
        <v>442</v>
      </c>
      <c r="F32" s="152">
        <f>SUM(Medicaid!F32+'Executive Branch'!F32)</f>
        <v>2</v>
      </c>
      <c r="G32" s="152">
        <f>SUM(Medicaid!G32+'Executive Branch'!G32)</f>
        <v>667.21</v>
      </c>
      <c r="H32" s="151">
        <f>SUM(Medicaid!H32+'Executive Branch'!H32)</f>
        <v>2</v>
      </c>
      <c r="I32" s="151">
        <f>SUM(Medicaid!I32+'Executive Branch'!I32)</f>
        <v>1022.5</v>
      </c>
      <c r="J32" s="152">
        <f>SUM(Medicaid!J32+'Executive Branch'!J32)</f>
        <v>17</v>
      </c>
      <c r="K32" s="152">
        <f>SUM(Medicaid!K32+'Executive Branch'!K32)</f>
        <v>4336.93</v>
      </c>
      <c r="L32" s="151">
        <f>SUM(Medicaid!L32+'Executive Branch'!L32)</f>
        <v>75</v>
      </c>
      <c r="M32" s="151">
        <f>SUM(Medicaid!M32+'Executive Branch'!M32)</f>
        <v>19714.189999999999</v>
      </c>
      <c r="N32" s="152">
        <f>SUM(Medicaid!N32+'Executive Branch'!N32)</f>
        <v>36</v>
      </c>
      <c r="O32" s="152">
        <f>SUM(Medicaid!O32+'Executive Branch'!O32)</f>
        <v>14876.45</v>
      </c>
      <c r="P32" s="151">
        <f>SUM(Medicaid!P32+'Executive Branch'!P32)</f>
        <v>11</v>
      </c>
      <c r="Q32" s="151">
        <f>SUM(Medicaid!Q32+'Executive Branch'!Q32)</f>
        <v>3720.2299999999996</v>
      </c>
      <c r="R32" s="152">
        <f>SUM(Medicaid!R32+'Executive Branch'!R32)</f>
        <v>31</v>
      </c>
      <c r="S32" s="152">
        <f>SUM(Medicaid!S32+'Executive Branch'!S32)</f>
        <v>11121.45</v>
      </c>
      <c r="T32" s="151">
        <f>SUM(Medicaid!T32+'Executive Branch'!T32)</f>
        <v>22</v>
      </c>
      <c r="U32" s="151">
        <f>SUM(Medicaid!U32+'Executive Branch'!U32)</f>
        <v>8098.74</v>
      </c>
      <c r="V32" s="152">
        <f>SUM(Medicaid!V32+'Executive Branch'!V32)</f>
        <v>12</v>
      </c>
      <c r="W32" s="152">
        <f>SUM(Medicaid!W32+'Executive Branch'!W32)</f>
        <v>3443.22</v>
      </c>
      <c r="X32" s="151">
        <f>SUM(Medicaid!X32+'Executive Branch'!X32)</f>
        <v>2</v>
      </c>
      <c r="Y32" s="151">
        <f>SUM(Medicaid!Y32+'Executive Branch'!Y32)</f>
        <v>441.09</v>
      </c>
      <c r="Z32" s="153">
        <f t="shared" ref="Z32:AA34" si="8">SUM(B32+D32+F32+H32+J32+L32+N32+P32+R32+T32+V32+X32)</f>
        <v>214</v>
      </c>
      <c r="AA32" s="551">
        <f t="shared" si="8"/>
        <v>68970.809999999983</v>
      </c>
    </row>
    <row r="33" spans="1:27" s="154" customFormat="1" ht="13" x14ac:dyDescent="0.3">
      <c r="A33" s="151" t="s">
        <v>62</v>
      </c>
      <c r="B33" s="152">
        <f>SUM(Medicaid!B33+'Executive Branch'!B33)</f>
        <v>26</v>
      </c>
      <c r="C33" s="152">
        <f>SUM(Medicaid!C33+'Executive Branch'!C33)</f>
        <v>9203.75</v>
      </c>
      <c r="D33" s="151">
        <f>SUM(Medicaid!D33+'Executive Branch'!D33)</f>
        <v>25</v>
      </c>
      <c r="E33" s="151">
        <f>SUM(Medicaid!E33+'Executive Branch'!E33)</f>
        <v>4856.8899999999994</v>
      </c>
      <c r="F33" s="152">
        <f>SUM(Medicaid!F33+'Executive Branch'!F33)</f>
        <v>16</v>
      </c>
      <c r="G33" s="152">
        <f>SUM(Medicaid!G33+'Executive Branch'!G33)</f>
        <v>3190.8200000000006</v>
      </c>
      <c r="H33" s="151">
        <f>SUM(Medicaid!H33+'Executive Branch'!H33)</f>
        <v>9</v>
      </c>
      <c r="I33" s="151">
        <f>SUM(Medicaid!I33+'Executive Branch'!I33)</f>
        <v>3547.1200000000003</v>
      </c>
      <c r="J33" s="152">
        <f>SUM(Medicaid!J33+'Executive Branch'!J33)</f>
        <v>27</v>
      </c>
      <c r="K33" s="152">
        <f>SUM(Medicaid!K33+'Executive Branch'!K33)</f>
        <v>6390.5500000000011</v>
      </c>
      <c r="L33" s="151">
        <f>SUM(Medicaid!L33+'Executive Branch'!L33)</f>
        <v>9</v>
      </c>
      <c r="M33" s="151">
        <f>SUM(Medicaid!M33+'Executive Branch'!M33)</f>
        <v>4070.56</v>
      </c>
      <c r="N33" s="152">
        <f>SUM(Medicaid!N33+'Executive Branch'!N33)</f>
        <v>25</v>
      </c>
      <c r="O33" s="152">
        <f>SUM(Medicaid!O33+'Executive Branch'!O33)</f>
        <v>6581.16</v>
      </c>
      <c r="P33" s="151">
        <f>SUM(Medicaid!P33+'Executive Branch'!P33)</f>
        <v>33</v>
      </c>
      <c r="Q33" s="151">
        <f>SUM(Medicaid!Q33+'Executive Branch'!Q33)</f>
        <v>8911.1700000000019</v>
      </c>
      <c r="R33" s="152">
        <f>SUM(Medicaid!R33+'Executive Branch'!R33)</f>
        <v>25</v>
      </c>
      <c r="S33" s="152">
        <f>SUM(Medicaid!S33+'Executive Branch'!S33)</f>
        <v>5872.96</v>
      </c>
      <c r="T33" s="151">
        <f>SUM(Medicaid!T33+'Executive Branch'!T33)</f>
        <v>38</v>
      </c>
      <c r="U33" s="151">
        <f>SUM(Medicaid!U33+'Executive Branch'!U33)</f>
        <v>10422.150000000001</v>
      </c>
      <c r="V33" s="152">
        <f>SUM(Medicaid!V33+'Executive Branch'!V33)</f>
        <v>44</v>
      </c>
      <c r="W33" s="152">
        <f>SUM(Medicaid!W33+'Executive Branch'!W33)</f>
        <v>7903.5500000000011</v>
      </c>
      <c r="X33" s="151">
        <f>SUM(Medicaid!X33+'Executive Branch'!X33)</f>
        <v>26</v>
      </c>
      <c r="Y33" s="151">
        <f>SUM(Medicaid!Y33+'Executive Branch'!Y33)</f>
        <v>7659.8599999999988</v>
      </c>
      <c r="Z33" s="153">
        <f t="shared" si="8"/>
        <v>303</v>
      </c>
      <c r="AA33" s="551">
        <f t="shared" si="8"/>
        <v>78610.540000000008</v>
      </c>
    </row>
    <row r="34" spans="1:27" s="154" customFormat="1" ht="13" x14ac:dyDescent="0.3">
      <c r="A34" s="151" t="s">
        <v>47</v>
      </c>
      <c r="B34" s="155">
        <f>SUM(Medicaid!B34+'Executive Branch'!B34)</f>
        <v>0</v>
      </c>
      <c r="C34" s="155">
        <f>SUM(Medicaid!C34+'Executive Branch'!C34)</f>
        <v>0</v>
      </c>
      <c r="D34" s="156">
        <f>SUM(Medicaid!D34+'Executive Branch'!D34)</f>
        <v>0</v>
      </c>
      <c r="E34" s="156">
        <f>SUM(Medicaid!E34+'Executive Branch'!E34)</f>
        <v>0</v>
      </c>
      <c r="F34" s="155">
        <f>SUM(Medicaid!F34+'Executive Branch'!F34)</f>
        <v>0</v>
      </c>
      <c r="G34" s="155">
        <f>SUM(Medicaid!G34+'Executive Branch'!G34)</f>
        <v>0</v>
      </c>
      <c r="H34" s="156">
        <f>SUM(Medicaid!H34+'Executive Branch'!H34)</f>
        <v>0</v>
      </c>
      <c r="I34" s="156">
        <f>SUM(Medicaid!I34+'Executive Branch'!I34)</f>
        <v>0</v>
      </c>
      <c r="J34" s="155">
        <f>SUM(Medicaid!J34+'Executive Branch'!J34)</f>
        <v>0</v>
      </c>
      <c r="K34" s="155">
        <f>SUM(Medicaid!K34+'Executive Branch'!K34)</f>
        <v>0</v>
      </c>
      <c r="L34" s="156">
        <f>SUM(Medicaid!L34+'Executive Branch'!L34)</f>
        <v>0</v>
      </c>
      <c r="M34" s="156">
        <f>SUM(Medicaid!M34+'Executive Branch'!M34)</f>
        <v>0</v>
      </c>
      <c r="N34" s="155">
        <f>SUM(Medicaid!N34+'Executive Branch'!N34)</f>
        <v>0</v>
      </c>
      <c r="O34" s="155">
        <f>SUM(Medicaid!O34+'Executive Branch'!O34)</f>
        <v>0</v>
      </c>
      <c r="P34" s="156">
        <f>SUM(Medicaid!P34+'Executive Branch'!P34)</f>
        <v>0</v>
      </c>
      <c r="Q34" s="156">
        <f>SUM(Medicaid!Q34+'Executive Branch'!Q34)</f>
        <v>0</v>
      </c>
      <c r="R34" s="155">
        <f>SUM(Medicaid!R34+'Executive Branch'!R34)</f>
        <v>0</v>
      </c>
      <c r="S34" s="155">
        <f>SUM(Medicaid!S34+'Executive Branch'!S34)</f>
        <v>0</v>
      </c>
      <c r="T34" s="156">
        <f>SUM(Medicaid!T34+'Executive Branch'!T34)</f>
        <v>0</v>
      </c>
      <c r="U34" s="156">
        <f>SUM(Medicaid!U34+'Executive Branch'!U34)</f>
        <v>0</v>
      </c>
      <c r="V34" s="155">
        <f>SUM(Medicaid!V34+'Executive Branch'!V34)</f>
        <v>0</v>
      </c>
      <c r="W34" s="155">
        <f>SUM(Medicaid!W34+'Executive Branch'!W34)</f>
        <v>0</v>
      </c>
      <c r="X34" s="156">
        <f>SUM(Medicaid!X34+'Executive Branch'!X34)</f>
        <v>0</v>
      </c>
      <c r="Y34" s="156">
        <f>SUM(Medicaid!Y34+'Executive Branch'!Y34)</f>
        <v>0</v>
      </c>
      <c r="Z34" s="157">
        <f t="shared" si="8"/>
        <v>0</v>
      </c>
      <c r="AA34" s="552">
        <f t="shared" si="8"/>
        <v>0</v>
      </c>
    </row>
    <row r="35" spans="1:27" s="163" customFormat="1" ht="12.75" customHeight="1" x14ac:dyDescent="0.3">
      <c r="A35" s="98" t="s">
        <v>59</v>
      </c>
      <c r="B35" s="158">
        <f t="shared" ref="B35:AA35" si="9">SUM(B32:B34)</f>
        <v>28</v>
      </c>
      <c r="C35" s="159">
        <f t="shared" si="9"/>
        <v>10290.549999999999</v>
      </c>
      <c r="D35" s="160">
        <f t="shared" si="9"/>
        <v>27</v>
      </c>
      <c r="E35" s="161">
        <f t="shared" si="9"/>
        <v>5298.8899999999994</v>
      </c>
      <c r="F35" s="158">
        <f t="shared" si="9"/>
        <v>18</v>
      </c>
      <c r="G35" s="159">
        <f t="shared" si="9"/>
        <v>3858.0300000000007</v>
      </c>
      <c r="H35" s="160">
        <f t="shared" si="9"/>
        <v>11</v>
      </c>
      <c r="I35" s="161">
        <f t="shared" si="9"/>
        <v>4569.6200000000008</v>
      </c>
      <c r="J35" s="158">
        <f t="shared" si="9"/>
        <v>44</v>
      </c>
      <c r="K35" s="159">
        <f t="shared" si="9"/>
        <v>10727.480000000001</v>
      </c>
      <c r="L35" s="160">
        <f t="shared" si="9"/>
        <v>84</v>
      </c>
      <c r="M35" s="161">
        <f t="shared" si="9"/>
        <v>23784.75</v>
      </c>
      <c r="N35" s="158">
        <f t="shared" si="9"/>
        <v>61</v>
      </c>
      <c r="O35" s="159">
        <f t="shared" si="9"/>
        <v>21457.61</v>
      </c>
      <c r="P35" s="160">
        <f t="shared" si="9"/>
        <v>44</v>
      </c>
      <c r="Q35" s="161">
        <f t="shared" si="9"/>
        <v>12631.400000000001</v>
      </c>
      <c r="R35" s="158">
        <f t="shared" si="9"/>
        <v>56</v>
      </c>
      <c r="S35" s="159">
        <f t="shared" si="9"/>
        <v>16994.41</v>
      </c>
      <c r="T35" s="160">
        <f t="shared" si="9"/>
        <v>60</v>
      </c>
      <c r="U35" s="161">
        <f t="shared" si="9"/>
        <v>18520.89</v>
      </c>
      <c r="V35" s="158">
        <f t="shared" si="9"/>
        <v>56</v>
      </c>
      <c r="W35" s="159">
        <f t="shared" si="9"/>
        <v>11346.77</v>
      </c>
      <c r="X35" s="160">
        <f t="shared" si="9"/>
        <v>28</v>
      </c>
      <c r="Y35" s="161">
        <f t="shared" si="9"/>
        <v>8100.9499999999989</v>
      </c>
      <c r="Z35" s="162">
        <f t="shared" si="9"/>
        <v>517</v>
      </c>
      <c r="AA35" s="553">
        <f t="shared" si="9"/>
        <v>147581.34999999998</v>
      </c>
    </row>
    <row r="36" spans="1:27" s="163" customFormat="1" ht="12.75" customHeight="1" x14ac:dyDescent="0.3">
      <c r="A36" s="98"/>
      <c r="B36" s="158"/>
      <c r="C36" s="159"/>
      <c r="D36" s="160"/>
      <c r="E36" s="161"/>
      <c r="F36" s="158"/>
      <c r="G36" s="159"/>
      <c r="H36" s="160"/>
      <c r="I36" s="161"/>
      <c r="J36" s="158"/>
      <c r="K36" s="159"/>
      <c r="L36" s="160"/>
      <c r="M36" s="161"/>
      <c r="N36" s="158"/>
      <c r="O36" s="159"/>
      <c r="P36" s="160"/>
      <c r="Q36" s="161"/>
      <c r="R36" s="158"/>
      <c r="S36" s="159"/>
      <c r="T36" s="160"/>
      <c r="U36" s="161"/>
      <c r="V36" s="158"/>
      <c r="W36" s="159"/>
      <c r="X36" s="160"/>
      <c r="Y36" s="161"/>
      <c r="Z36" s="162"/>
      <c r="AA36" s="553"/>
    </row>
    <row r="37" spans="1:27" s="164" customFormat="1" ht="12.75" customHeight="1" x14ac:dyDescent="0.3">
      <c r="A37" s="591" t="s">
        <v>63</v>
      </c>
      <c r="B37" s="124"/>
      <c r="C37" s="124">
        <v>12516.7</v>
      </c>
      <c r="E37" s="164">
        <v>12516.7</v>
      </c>
      <c r="F37" s="124"/>
      <c r="G37" s="124">
        <v>12516.7</v>
      </c>
      <c r="I37" s="164">
        <v>12516.7</v>
      </c>
      <c r="J37" s="124"/>
      <c r="K37" s="124">
        <v>12516.7</v>
      </c>
      <c r="M37" s="164">
        <v>12516.7</v>
      </c>
      <c r="N37" s="124"/>
      <c r="O37" s="124">
        <v>12516.7</v>
      </c>
      <c r="Q37" s="164">
        <v>12516.7</v>
      </c>
      <c r="R37" s="124"/>
      <c r="S37" s="124">
        <v>12516.7</v>
      </c>
      <c r="U37" s="164">
        <v>12516.7</v>
      </c>
      <c r="V37" s="124"/>
      <c r="W37" s="124">
        <v>12516.7</v>
      </c>
      <c r="Y37" s="164">
        <v>12516.7</v>
      </c>
      <c r="Z37" s="125"/>
      <c r="AA37" s="554">
        <f>SUM(B37:Z37)</f>
        <v>150200.4</v>
      </c>
    </row>
    <row r="38" spans="1:27" ht="12.75" customHeight="1" x14ac:dyDescent="0.3">
      <c r="A38" s="98"/>
      <c r="B38" s="105"/>
      <c r="C38" s="165"/>
      <c r="D38" s="164"/>
      <c r="E38" s="166"/>
      <c r="F38" s="167"/>
      <c r="G38" s="165"/>
      <c r="H38" s="168"/>
      <c r="I38" s="166"/>
      <c r="J38" s="167"/>
      <c r="K38" s="165"/>
      <c r="L38" s="168"/>
      <c r="M38" s="166"/>
      <c r="N38" s="167"/>
      <c r="O38" s="165"/>
      <c r="P38" s="168"/>
      <c r="Q38" s="166"/>
      <c r="R38" s="167"/>
      <c r="S38" s="165"/>
      <c r="T38" s="168"/>
      <c r="U38" s="166"/>
      <c r="V38" s="167"/>
      <c r="W38" s="165"/>
      <c r="X38" s="168"/>
      <c r="Y38" s="166"/>
      <c r="Z38" s="169"/>
      <c r="AA38" s="170"/>
    </row>
    <row r="39" spans="1:27" s="174" customFormat="1" ht="26" x14ac:dyDescent="0.25">
      <c r="A39" s="171" t="s">
        <v>64</v>
      </c>
      <c r="B39" s="172"/>
      <c r="C39" s="173">
        <f>C29-C3-C35-(C37-C4)</f>
        <v>147809.10999999996</v>
      </c>
      <c r="D39" s="172"/>
      <c r="E39" s="173">
        <f>E29-E3-E35-(E37-E4)</f>
        <v>166123.15999999997</v>
      </c>
      <c r="F39" s="172"/>
      <c r="G39" s="173">
        <f>G29-G3-G35-(G37-G4)</f>
        <v>149235.5</v>
      </c>
      <c r="H39" s="172"/>
      <c r="I39" s="173">
        <f>I29-I3-I35-(I37-I4)</f>
        <v>144920.91999999998</v>
      </c>
      <c r="J39" s="172"/>
      <c r="K39" s="173">
        <f>K29-K3-K35-(K37-K4)</f>
        <v>278403.859</v>
      </c>
      <c r="L39" s="172"/>
      <c r="M39" s="173">
        <f>M29-M3-M35-(M37-M4)</f>
        <v>141048.28999999998</v>
      </c>
      <c r="N39" s="172"/>
      <c r="O39" s="173">
        <f>O29-O3-O35-(O37-O4)</f>
        <v>179488.56999999995</v>
      </c>
      <c r="P39" s="172"/>
      <c r="Q39" s="173">
        <f>Q29-Q3-Q35-(Q37-Q4)</f>
        <v>197722.73999999996</v>
      </c>
      <c r="R39" s="172"/>
      <c r="S39" s="173">
        <f>S29-S3-S35-(S37-S4)</f>
        <v>250419.23</v>
      </c>
      <c r="T39" s="172"/>
      <c r="U39" s="173">
        <f>U29-U3-U35-(U37-U4)</f>
        <v>284999.84999999998</v>
      </c>
      <c r="V39" s="172"/>
      <c r="W39" s="173">
        <f>W29-W3-W35-(W37-W4)</f>
        <v>264878.78999999998</v>
      </c>
      <c r="X39" s="172"/>
      <c r="Y39" s="173">
        <f>Y29-Y3-Y35-(Y37-Y4)</f>
        <v>223808.83000000002</v>
      </c>
      <c r="Z39" s="172"/>
      <c r="AA39" s="173">
        <f>AA29-AA3-AA35-(AA37-AA4)</f>
        <v>2428858.8489999995</v>
      </c>
    </row>
    <row r="41" spans="1:27" x14ac:dyDescent="0.25">
      <c r="C41" s="175"/>
      <c r="E41" s="160"/>
    </row>
    <row r="42" spans="1:27" x14ac:dyDescent="0.25">
      <c r="C42" s="176"/>
      <c r="D42" s="175"/>
      <c r="E42" s="526"/>
    </row>
    <row r="43" spans="1:27" x14ac:dyDescent="0.25">
      <c r="B43" s="3"/>
      <c r="AA43" s="600"/>
    </row>
  </sheetData>
  <sheetProtection algorithmName="SHA-512" hashValue="LZ8h2i1Tp4gN8tBF/wek8TqrWt4pPBW6JttvKUD2iwczQ5OH9frCQhbR+zc2n4r47CSydTETE9NNGHeo5+YxHg==" saltValue="B3NB61b47coDtFJ+Pu486g==" spinCount="100000" sheet="1" objects="1" scenarios="1" formatCells="0" formatColumns="0" formatRows="0" sort="0" autoFilter="0"/>
  <mergeCells count="13">
    <mergeCell ref="B1:C1"/>
    <mergeCell ref="D1:E1"/>
    <mergeCell ref="F1:G1"/>
    <mergeCell ref="H1:I1"/>
    <mergeCell ref="J1:K1"/>
    <mergeCell ref="V1:W1"/>
    <mergeCell ref="X1:Y1"/>
    <mergeCell ref="Z1:AA1"/>
    <mergeCell ref="L1:M1"/>
    <mergeCell ref="N1:O1"/>
    <mergeCell ref="P1:Q1"/>
    <mergeCell ref="R1:S1"/>
    <mergeCell ref="T1:U1"/>
  </mergeCells>
  <pageMargins left="0.7" right="0.7" top="0.75" bottom="0.75" header="0.3" footer="0.3"/>
  <pageSetup scale="91" orientation="landscape" r:id="rId1"/>
  <ignoredErrors>
    <ignoredError sqref="AA7" 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pageSetUpPr fitToPage="1"/>
  </sheetPr>
  <dimension ref="A1:AA40"/>
  <sheetViews>
    <sheetView zoomScale="98" zoomScaleNormal="98" workbookViewId="0">
      <pane xSplit="1" topLeftCell="B1" activePane="topRight" state="frozen"/>
      <selection pane="topRight"/>
    </sheetView>
  </sheetViews>
  <sheetFormatPr defaultRowHeight="12.5" x14ac:dyDescent="0.25"/>
  <cols>
    <col min="1" max="1" width="50.7265625" customWidth="1"/>
    <col min="2" max="2" width="9.7265625" style="23" customWidth="1"/>
    <col min="3" max="3" width="14.54296875" style="1" customWidth="1"/>
    <col min="4" max="4" width="9.7265625" style="23" customWidth="1"/>
    <col min="5" max="5" width="14.54296875" style="1" customWidth="1"/>
    <col min="6" max="6" width="9.7265625" style="23" customWidth="1"/>
    <col min="7" max="7" width="14.54296875" style="1" customWidth="1"/>
    <col min="8" max="8" width="9.7265625" style="23" customWidth="1"/>
    <col min="9" max="9" width="14.54296875" style="1" customWidth="1"/>
    <col min="10" max="10" width="9.7265625" style="23" customWidth="1"/>
    <col min="11" max="11" width="14.54296875" style="1" customWidth="1"/>
    <col min="12" max="12" width="9.7265625" style="23" customWidth="1"/>
    <col min="13" max="13" width="14.54296875" style="1" customWidth="1"/>
    <col min="14" max="14" width="9.7265625" style="23" customWidth="1"/>
    <col min="15" max="15" width="14.54296875" style="1" customWidth="1"/>
    <col min="16" max="16" width="9.7265625" style="23" customWidth="1"/>
    <col min="17" max="17" width="14.54296875" style="1" customWidth="1"/>
    <col min="18" max="18" width="9.7265625" style="23" customWidth="1"/>
    <col min="19" max="19" width="14.54296875" style="1" customWidth="1"/>
    <col min="20" max="20" width="9.7265625" style="23" customWidth="1"/>
    <col min="21" max="21" width="14.54296875" style="1" customWidth="1"/>
    <col min="22" max="22" width="9.7265625" style="23" customWidth="1"/>
    <col min="23" max="23" width="14.54296875" style="1" customWidth="1"/>
    <col min="24" max="24" width="9.7265625" style="23" customWidth="1"/>
    <col min="25" max="25" width="14.54296875" style="1" customWidth="1"/>
    <col min="26" max="26" width="9.7265625" style="23" customWidth="1"/>
    <col min="27" max="27" width="14.54296875" style="1" customWidth="1"/>
    <col min="28" max="186" width="8.81640625" customWidth="1"/>
  </cols>
  <sheetData>
    <row r="1" spans="1:27" ht="16.5" customHeight="1" x14ac:dyDescent="0.3">
      <c r="A1" s="4" t="s">
        <v>82</v>
      </c>
      <c r="B1" s="626" t="s">
        <v>0</v>
      </c>
      <c r="C1" s="626"/>
      <c r="D1" s="627" t="s">
        <v>1</v>
      </c>
      <c r="E1" s="627"/>
      <c r="F1" s="626" t="s">
        <v>2</v>
      </c>
      <c r="G1" s="626"/>
      <c r="H1" s="627" t="s">
        <v>3</v>
      </c>
      <c r="I1" s="627"/>
      <c r="J1" s="626" t="s">
        <v>4</v>
      </c>
      <c r="K1" s="626"/>
      <c r="L1" s="627" t="s">
        <v>5</v>
      </c>
      <c r="M1" s="627"/>
      <c r="N1" s="626" t="s">
        <v>6</v>
      </c>
      <c r="O1" s="626"/>
      <c r="P1" s="627" t="s">
        <v>7</v>
      </c>
      <c r="Q1" s="627"/>
      <c r="R1" s="626" t="s">
        <v>8</v>
      </c>
      <c r="S1" s="626"/>
      <c r="T1" s="627" t="s">
        <v>9</v>
      </c>
      <c r="U1" s="627"/>
      <c r="V1" s="626" t="s">
        <v>10</v>
      </c>
      <c r="W1" s="626"/>
      <c r="X1" s="627" t="s">
        <v>11</v>
      </c>
      <c r="Y1" s="627"/>
      <c r="Z1" s="628" t="s">
        <v>12</v>
      </c>
      <c r="AA1" s="628"/>
    </row>
    <row r="2" spans="1:27" ht="12.75" customHeight="1" x14ac:dyDescent="0.3">
      <c r="A2" s="4" t="s">
        <v>65</v>
      </c>
      <c r="B2" s="36" t="s">
        <v>13</v>
      </c>
      <c r="C2" s="81" t="s">
        <v>14</v>
      </c>
      <c r="D2" s="41" t="s">
        <v>13</v>
      </c>
      <c r="E2" s="82" t="s">
        <v>14</v>
      </c>
      <c r="F2" s="36" t="s">
        <v>13</v>
      </c>
      <c r="G2" s="81" t="s">
        <v>14</v>
      </c>
      <c r="H2" s="41" t="s">
        <v>13</v>
      </c>
      <c r="I2" s="82" t="s">
        <v>14</v>
      </c>
      <c r="J2" s="36" t="s">
        <v>13</v>
      </c>
      <c r="K2" s="81" t="s">
        <v>14</v>
      </c>
      <c r="L2" s="41" t="s">
        <v>13</v>
      </c>
      <c r="M2" s="82" t="s">
        <v>14</v>
      </c>
      <c r="N2" s="36" t="s">
        <v>13</v>
      </c>
      <c r="O2" s="81" t="s">
        <v>14</v>
      </c>
      <c r="P2" s="41" t="s">
        <v>13</v>
      </c>
      <c r="Q2" s="82" t="s">
        <v>14</v>
      </c>
      <c r="R2" s="36" t="s">
        <v>13</v>
      </c>
      <c r="S2" s="81" t="s">
        <v>14</v>
      </c>
      <c r="T2" s="41" t="s">
        <v>13</v>
      </c>
      <c r="U2" s="82" t="s">
        <v>14</v>
      </c>
      <c r="V2" s="36" t="s">
        <v>13</v>
      </c>
      <c r="W2" s="81" t="s">
        <v>14</v>
      </c>
      <c r="X2" s="41" t="s">
        <v>13</v>
      </c>
      <c r="Y2" s="82" t="s">
        <v>14</v>
      </c>
      <c r="Z2" s="83" t="s">
        <v>13</v>
      </c>
      <c r="AA2" s="17" t="s">
        <v>14</v>
      </c>
    </row>
    <row r="3" spans="1:27" ht="12.75" customHeight="1" x14ac:dyDescent="0.25">
      <c r="A3" s="19" t="s">
        <v>77</v>
      </c>
      <c r="B3" s="16">
        <v>565</v>
      </c>
      <c r="C3" s="13">
        <v>3504.5</v>
      </c>
      <c r="D3" s="23">
        <v>564</v>
      </c>
      <c r="E3" s="1">
        <v>3546.5</v>
      </c>
      <c r="F3" s="16">
        <v>398</v>
      </c>
      <c r="G3" s="13">
        <v>2663.5</v>
      </c>
      <c r="H3" s="23">
        <v>431</v>
      </c>
      <c r="I3" s="1">
        <v>3069</v>
      </c>
      <c r="J3" s="16">
        <v>317</v>
      </c>
      <c r="K3" s="13">
        <v>2192.5</v>
      </c>
      <c r="L3" s="23">
        <v>284</v>
      </c>
      <c r="M3" s="1">
        <v>1659.5</v>
      </c>
      <c r="N3" s="16">
        <v>423</v>
      </c>
      <c r="O3" s="13">
        <v>2747</v>
      </c>
      <c r="P3" s="23">
        <v>373</v>
      </c>
      <c r="Q3" s="1">
        <v>2242</v>
      </c>
      <c r="R3" s="16">
        <v>627</v>
      </c>
      <c r="S3" s="13">
        <v>3826.5</v>
      </c>
      <c r="T3" s="23">
        <v>525</v>
      </c>
      <c r="U3" s="1">
        <v>3440.5</v>
      </c>
      <c r="V3" s="16">
        <v>667</v>
      </c>
      <c r="W3" s="13">
        <v>4020</v>
      </c>
      <c r="X3" s="23">
        <v>581</v>
      </c>
      <c r="Y3" s="1">
        <v>4088</v>
      </c>
      <c r="Z3" s="43">
        <f>B3+D3+F3+H3+J3+L3+N3+P3+R3+T3+V3+X3</f>
        <v>5755</v>
      </c>
      <c r="AA3" s="6">
        <f>C3+E3+G3+I3+K3+M3+O3+Q3+S3+U3+W3+Y3</f>
        <v>36999.5</v>
      </c>
    </row>
    <row r="4" spans="1:27" ht="12.75" customHeight="1" x14ac:dyDescent="0.25">
      <c r="A4" s="3" t="s">
        <v>38</v>
      </c>
      <c r="B4" s="16"/>
      <c r="C4" s="25">
        <v>1088</v>
      </c>
      <c r="E4" s="27">
        <v>1080</v>
      </c>
      <c r="F4" s="16"/>
      <c r="G4" s="25">
        <v>774</v>
      </c>
      <c r="I4" s="27">
        <v>782</v>
      </c>
      <c r="J4" s="16"/>
      <c r="K4" s="25">
        <v>618</v>
      </c>
      <c r="M4" s="27">
        <v>546</v>
      </c>
      <c r="N4" s="16"/>
      <c r="O4" s="25">
        <v>812</v>
      </c>
      <c r="Q4" s="27">
        <v>730</v>
      </c>
      <c r="R4" s="16"/>
      <c r="S4" s="25">
        <v>1228</v>
      </c>
      <c r="U4" s="27">
        <v>1008</v>
      </c>
      <c r="V4" s="16"/>
      <c r="W4" s="25">
        <v>1292</v>
      </c>
      <c r="Y4" s="27">
        <v>1112</v>
      </c>
      <c r="Z4" s="43"/>
      <c r="AA4" s="7">
        <f>C4+E4+G4+I4+K4+M4+O4+Q4+S4+U4+W4+Y4</f>
        <v>11070</v>
      </c>
    </row>
    <row r="5" spans="1:27" ht="12.75" customHeight="1" x14ac:dyDescent="0.3">
      <c r="A5" s="4" t="s">
        <v>15</v>
      </c>
      <c r="B5" s="16"/>
      <c r="C5" s="26">
        <f>SUM(C3:C4)</f>
        <v>4592.5</v>
      </c>
      <c r="E5" s="10">
        <f>SUM(E3:E4)</f>
        <v>4626.5</v>
      </c>
      <c r="F5" s="16"/>
      <c r="G5" s="26">
        <f>SUM(G3:G4)</f>
        <v>3437.5</v>
      </c>
      <c r="I5" s="10">
        <f>SUM(I3:I4)</f>
        <v>3851</v>
      </c>
      <c r="J5" s="16"/>
      <c r="K5" s="26">
        <f>SUM(K3:K4)</f>
        <v>2810.5</v>
      </c>
      <c r="M5" s="10">
        <f>SUM(M3:M4)</f>
        <v>2205.5</v>
      </c>
      <c r="N5" s="16"/>
      <c r="O5" s="26">
        <f>SUM(O3:O4)</f>
        <v>3559</v>
      </c>
      <c r="Q5" s="10">
        <f>SUM(Q3:Q4)</f>
        <v>2972</v>
      </c>
      <c r="R5" s="16"/>
      <c r="S5" s="26">
        <f>SUM(S3:S4)</f>
        <v>5054.5</v>
      </c>
      <c r="U5" s="10">
        <f>SUM(U3:U4)</f>
        <v>4448.5</v>
      </c>
      <c r="V5" s="16"/>
      <c r="W5" s="26">
        <f>SUM(W3:W4)</f>
        <v>5312</v>
      </c>
      <c r="Y5" s="10">
        <f>SUM(Y3:Y4)</f>
        <v>5200</v>
      </c>
      <c r="Z5" s="43"/>
      <c r="AA5" s="9">
        <f>SUM(AA3:AA4)</f>
        <v>48069.5</v>
      </c>
    </row>
    <row r="6" spans="1:27" ht="12.75" customHeight="1" x14ac:dyDescent="0.3">
      <c r="A6" s="3"/>
      <c r="B6" s="16"/>
      <c r="C6" s="26"/>
      <c r="E6" s="10"/>
      <c r="F6" s="16"/>
      <c r="G6" s="26"/>
      <c r="I6" s="10"/>
      <c r="J6" s="16"/>
      <c r="K6" s="26"/>
      <c r="M6" s="10"/>
      <c r="N6" s="16"/>
      <c r="O6" s="26"/>
      <c r="Q6" s="10"/>
      <c r="R6" s="16"/>
      <c r="S6" s="26"/>
      <c r="U6" s="10"/>
      <c r="V6" s="16"/>
      <c r="W6" s="26"/>
      <c r="Y6" s="10"/>
      <c r="Z6" s="43"/>
      <c r="AA6" s="9"/>
    </row>
    <row r="7" spans="1:27" s="3" customFormat="1" ht="12.75" customHeight="1" x14ac:dyDescent="0.25">
      <c r="A7" s="3" t="s">
        <v>67</v>
      </c>
      <c r="B7" s="16"/>
      <c r="C7" s="92">
        <v>190362.19</v>
      </c>
      <c r="D7" s="23"/>
      <c r="E7" s="93">
        <v>158382.98000000001</v>
      </c>
      <c r="F7" s="16"/>
      <c r="G7" s="92">
        <v>118496.2</v>
      </c>
      <c r="H7" s="23"/>
      <c r="I7" s="93">
        <v>117785.36</v>
      </c>
      <c r="J7" s="16"/>
      <c r="K7" s="92">
        <v>88313.35</v>
      </c>
      <c r="L7" s="23"/>
      <c r="M7" s="93">
        <v>86085.95</v>
      </c>
      <c r="N7" s="16"/>
      <c r="O7" s="92">
        <v>108078.82</v>
      </c>
      <c r="P7" s="23"/>
      <c r="Q7" s="93">
        <v>120346.28</v>
      </c>
      <c r="R7" s="16"/>
      <c r="S7" s="92">
        <v>196537.79</v>
      </c>
      <c r="T7" s="23"/>
      <c r="U7" s="93">
        <v>154789.28</v>
      </c>
      <c r="V7" s="16"/>
      <c r="W7" s="92">
        <v>224796.52</v>
      </c>
      <c r="X7" s="23"/>
      <c r="Y7" s="93">
        <v>198439.41</v>
      </c>
      <c r="Z7" s="72"/>
      <c r="AA7" s="95">
        <f>C7+E7+G7+I7+K7+M7+O7+Q7+S7+U7+W7+Y7</f>
        <v>1762414.1300000001</v>
      </c>
    </row>
    <row r="8" spans="1:27" ht="12.75" customHeight="1" x14ac:dyDescent="0.3">
      <c r="A8" s="4"/>
      <c r="B8" s="16"/>
      <c r="C8" s="26"/>
      <c r="E8" s="10"/>
      <c r="F8" s="16"/>
      <c r="G8" s="26"/>
      <c r="I8" s="10"/>
      <c r="J8" s="16"/>
      <c r="K8" s="26"/>
      <c r="M8" s="10"/>
      <c r="N8" s="16"/>
      <c r="O8" s="26"/>
      <c r="Q8" s="10"/>
      <c r="R8" s="16"/>
      <c r="S8" s="26"/>
      <c r="U8" s="10"/>
      <c r="V8" s="16"/>
      <c r="W8" s="26"/>
      <c r="Y8" s="10"/>
      <c r="Z8" s="72"/>
      <c r="AA8" s="9"/>
    </row>
    <row r="9" spans="1:27" ht="12.75" customHeight="1" x14ac:dyDescent="0.3">
      <c r="A9" s="4" t="s">
        <v>24</v>
      </c>
      <c r="B9" s="16"/>
      <c r="C9" s="13"/>
      <c r="F9" s="16"/>
      <c r="G9" s="13"/>
      <c r="J9" s="16"/>
      <c r="K9" s="13"/>
      <c r="N9" s="16"/>
      <c r="O9" s="13"/>
      <c r="R9" s="16"/>
      <c r="S9" s="13"/>
      <c r="V9" s="16"/>
      <c r="W9" s="13"/>
      <c r="Z9" s="43"/>
      <c r="AA9" s="6"/>
    </row>
    <row r="10" spans="1:27" ht="12.75" customHeight="1" x14ac:dyDescent="0.25">
      <c r="A10" s="3" t="s">
        <v>26</v>
      </c>
      <c r="B10" s="16">
        <v>325</v>
      </c>
      <c r="C10" s="13">
        <v>22172.2</v>
      </c>
      <c r="D10" s="530">
        <v>272</v>
      </c>
      <c r="E10" s="532">
        <v>19130.23</v>
      </c>
      <c r="F10" s="16">
        <v>191</v>
      </c>
      <c r="G10" s="13">
        <v>15650.34</v>
      </c>
      <c r="H10" s="23">
        <v>215</v>
      </c>
      <c r="I10" s="1">
        <v>16224.18</v>
      </c>
      <c r="J10" s="16">
        <v>178</v>
      </c>
      <c r="K10" s="13">
        <v>15738.07</v>
      </c>
      <c r="L10" s="23">
        <v>180</v>
      </c>
      <c r="M10" s="1">
        <v>15751.67</v>
      </c>
      <c r="N10" s="16">
        <v>215</v>
      </c>
      <c r="O10" s="13">
        <v>24126.97</v>
      </c>
      <c r="P10" s="530">
        <v>211</v>
      </c>
      <c r="Q10" s="532">
        <v>7953.3</v>
      </c>
      <c r="R10" s="16">
        <v>416</v>
      </c>
      <c r="S10" s="13">
        <v>21952.21</v>
      </c>
      <c r="T10" s="23">
        <v>316</v>
      </c>
      <c r="U10" s="1">
        <v>19163.759999999998</v>
      </c>
      <c r="V10" s="16">
        <v>404</v>
      </c>
      <c r="W10" s="13">
        <v>24451.200000000001</v>
      </c>
      <c r="X10" s="23">
        <v>340</v>
      </c>
      <c r="Y10" s="1">
        <v>24317.39</v>
      </c>
      <c r="Z10" s="43">
        <f t="shared" ref="Z10:AA13" si="0">B10+D10+F10+H10+J10+L10+N10+P10+R10+T10+V10+X10</f>
        <v>3263</v>
      </c>
      <c r="AA10" s="6">
        <f t="shared" si="0"/>
        <v>226631.52000000002</v>
      </c>
    </row>
    <row r="11" spans="1:27" ht="12.75" customHeight="1" x14ac:dyDescent="0.25">
      <c r="A11" s="3" t="s">
        <v>79</v>
      </c>
      <c r="B11" s="16">
        <v>21</v>
      </c>
      <c r="C11" s="13">
        <v>1467.15</v>
      </c>
      <c r="D11" s="530">
        <v>40</v>
      </c>
      <c r="E11" s="532">
        <v>2200.9899999999998</v>
      </c>
      <c r="F11" s="16">
        <v>29</v>
      </c>
      <c r="G11" s="13">
        <v>1995.38</v>
      </c>
      <c r="H11" s="23">
        <v>13</v>
      </c>
      <c r="I11" s="1">
        <v>-126.02</v>
      </c>
      <c r="J11" s="16">
        <v>13</v>
      </c>
      <c r="K11" s="13">
        <v>1044.1400000000001</v>
      </c>
      <c r="L11" s="23">
        <v>11</v>
      </c>
      <c r="M11" s="1">
        <v>768.31</v>
      </c>
      <c r="N11" s="16">
        <v>10</v>
      </c>
      <c r="O11" s="13">
        <v>336.83</v>
      </c>
      <c r="P11" s="530">
        <v>22</v>
      </c>
      <c r="Q11" s="532">
        <v>480.74</v>
      </c>
      <c r="R11" s="16">
        <v>24</v>
      </c>
      <c r="S11" s="13">
        <v>1316.66</v>
      </c>
      <c r="T11" s="23">
        <v>13</v>
      </c>
      <c r="U11" s="1">
        <v>227.22</v>
      </c>
      <c r="V11" s="16">
        <v>23</v>
      </c>
      <c r="W11" s="13">
        <v>717.86</v>
      </c>
      <c r="X11" s="23">
        <v>27</v>
      </c>
      <c r="Y11" s="1">
        <v>575.34</v>
      </c>
      <c r="Z11" s="43">
        <f>B11+D11+F11+H11+J11+L11+N11+P11+R11+T11+V11+X11</f>
        <v>246</v>
      </c>
      <c r="AA11" s="6">
        <f>C11+E11+G11+I11+K11+M11+O11+Q11+S11+U11+W11+Y11</f>
        <v>11004.6</v>
      </c>
    </row>
    <row r="12" spans="1:27" ht="12.75" customHeight="1" x14ac:dyDescent="0.25">
      <c r="A12" s="360" t="s">
        <v>76</v>
      </c>
      <c r="B12" s="16"/>
      <c r="C12" s="13"/>
      <c r="D12" s="530"/>
      <c r="E12" s="532"/>
      <c r="F12" s="16">
        <v>6</v>
      </c>
      <c r="G12" s="13">
        <v>73.819999999999993</v>
      </c>
      <c r="H12" s="23">
        <v>-2</v>
      </c>
      <c r="I12" s="1">
        <v>-78.28</v>
      </c>
      <c r="J12" s="16"/>
      <c r="K12" s="13"/>
      <c r="L12" s="23">
        <v>-2</v>
      </c>
      <c r="M12" s="1">
        <v>-79.2</v>
      </c>
      <c r="N12" s="16">
        <v>1</v>
      </c>
      <c r="O12" s="13">
        <v>-987.27</v>
      </c>
      <c r="P12" s="530">
        <v>3</v>
      </c>
      <c r="Q12" s="532">
        <v>43.18</v>
      </c>
      <c r="R12" s="16">
        <v>2</v>
      </c>
      <c r="S12" s="13">
        <v>19.670000000000002</v>
      </c>
      <c r="V12" s="16">
        <v>4</v>
      </c>
      <c r="W12" s="13">
        <v>110.12</v>
      </c>
      <c r="X12" s="23">
        <v>3</v>
      </c>
      <c r="Y12" s="1">
        <v>175.5</v>
      </c>
      <c r="Z12" s="43">
        <f>B12+D12+F12+H12+J12+L12+N12+P12+R12+T12+V12+X12</f>
        <v>15</v>
      </c>
      <c r="AA12" s="6">
        <f>C12+E12+G12+I12+K12+M12+O12+Q12+S12+U12+W12+Y12</f>
        <v>-722.46</v>
      </c>
    </row>
    <row r="13" spans="1:27" ht="12.75" customHeight="1" x14ac:dyDescent="0.25">
      <c r="A13" s="3" t="s">
        <v>72</v>
      </c>
      <c r="B13" s="25"/>
      <c r="C13" s="14"/>
      <c r="D13" s="27"/>
      <c r="E13" s="2"/>
      <c r="F13" s="25"/>
      <c r="G13" s="14"/>
      <c r="H13" s="27"/>
      <c r="I13" s="2"/>
      <c r="J13" s="25"/>
      <c r="K13" s="14"/>
      <c r="L13" s="27"/>
      <c r="M13" s="2"/>
      <c r="N13" s="25"/>
      <c r="O13" s="14"/>
      <c r="P13" s="27"/>
      <c r="Q13" s="2"/>
      <c r="R13" s="25"/>
      <c r="S13" s="14"/>
      <c r="T13" s="27"/>
      <c r="U13" s="2"/>
      <c r="V13" s="25"/>
      <c r="W13" s="14"/>
      <c r="X13" s="27"/>
      <c r="Y13" s="2"/>
      <c r="Z13" s="43">
        <f t="shared" si="0"/>
        <v>0</v>
      </c>
      <c r="AA13" s="6">
        <f t="shared" si="0"/>
        <v>0</v>
      </c>
    </row>
    <row r="14" spans="1:27" ht="12.75" customHeight="1" x14ac:dyDescent="0.3">
      <c r="A14" s="20" t="s">
        <v>20</v>
      </c>
      <c r="B14" s="16">
        <f t="shared" ref="B14:AA14" si="1">SUM(B10:B13)</f>
        <v>346</v>
      </c>
      <c r="C14" s="26">
        <f t="shared" si="1"/>
        <v>23639.350000000002</v>
      </c>
      <c r="D14" s="23">
        <f t="shared" si="1"/>
        <v>312</v>
      </c>
      <c r="E14" s="529">
        <f t="shared" si="1"/>
        <v>21331.22</v>
      </c>
      <c r="F14" s="16">
        <f t="shared" si="1"/>
        <v>226</v>
      </c>
      <c r="G14" s="26">
        <f t="shared" si="1"/>
        <v>17719.54</v>
      </c>
      <c r="H14" s="23">
        <f t="shared" si="1"/>
        <v>226</v>
      </c>
      <c r="I14" s="10">
        <f t="shared" si="1"/>
        <v>16019.88</v>
      </c>
      <c r="J14" s="16">
        <f t="shared" si="1"/>
        <v>191</v>
      </c>
      <c r="K14" s="26">
        <f t="shared" si="1"/>
        <v>16782.21</v>
      </c>
      <c r="L14" s="23">
        <f t="shared" si="1"/>
        <v>189</v>
      </c>
      <c r="M14" s="10">
        <f t="shared" si="1"/>
        <v>16440.78</v>
      </c>
      <c r="N14" s="16">
        <f t="shared" si="1"/>
        <v>226</v>
      </c>
      <c r="O14" s="26">
        <f t="shared" si="1"/>
        <v>23476.530000000002</v>
      </c>
      <c r="P14" s="23">
        <f t="shared" si="1"/>
        <v>236</v>
      </c>
      <c r="Q14" s="10">
        <f t="shared" si="1"/>
        <v>8477.2200000000012</v>
      </c>
      <c r="R14" s="16">
        <f t="shared" si="1"/>
        <v>442</v>
      </c>
      <c r="S14" s="26">
        <f t="shared" si="1"/>
        <v>23288.539999999997</v>
      </c>
      <c r="T14" s="23">
        <f t="shared" si="1"/>
        <v>329</v>
      </c>
      <c r="U14" s="10">
        <f t="shared" si="1"/>
        <v>19390.98</v>
      </c>
      <c r="V14" s="16">
        <f t="shared" si="1"/>
        <v>431</v>
      </c>
      <c r="W14" s="26">
        <f t="shared" si="1"/>
        <v>25279.18</v>
      </c>
      <c r="X14" s="23">
        <f t="shared" si="1"/>
        <v>370</v>
      </c>
      <c r="Y14" s="10">
        <f t="shared" si="1"/>
        <v>25068.23</v>
      </c>
      <c r="Z14" s="73">
        <f t="shared" si="1"/>
        <v>3524</v>
      </c>
      <c r="AA14" s="22">
        <f t="shared" si="1"/>
        <v>236913.66000000003</v>
      </c>
    </row>
    <row r="15" spans="1:27" ht="12.75" customHeight="1" x14ac:dyDescent="0.25">
      <c r="B15" s="16"/>
      <c r="C15" s="13"/>
      <c r="F15" s="16"/>
      <c r="G15" s="13"/>
      <c r="J15" s="16"/>
      <c r="K15" s="13"/>
      <c r="N15" s="16"/>
      <c r="O15" s="13"/>
      <c r="R15" s="16"/>
      <c r="S15" s="13"/>
      <c r="V15" s="16"/>
      <c r="W15" s="13"/>
      <c r="Z15" s="43"/>
      <c r="AA15" s="6"/>
    </row>
    <row r="16" spans="1:27" ht="12.75" customHeight="1" x14ac:dyDescent="0.3">
      <c r="A16" s="4" t="s">
        <v>25</v>
      </c>
      <c r="B16" s="16"/>
      <c r="C16" s="13"/>
      <c r="F16" s="16"/>
      <c r="G16" s="13"/>
      <c r="J16" s="16"/>
      <c r="K16" s="13"/>
      <c r="N16" s="16"/>
      <c r="O16" s="13"/>
      <c r="R16" s="16"/>
      <c r="S16" s="13"/>
      <c r="V16" s="16"/>
      <c r="W16" s="13"/>
      <c r="Z16" s="43"/>
      <c r="AA16" s="6"/>
    </row>
    <row r="17" spans="1:27" ht="12.75" customHeight="1" x14ac:dyDescent="0.25">
      <c r="A17" s="3" t="s">
        <v>49</v>
      </c>
      <c r="B17" s="16"/>
      <c r="C17" s="13"/>
      <c r="F17" s="16"/>
      <c r="G17" s="13"/>
      <c r="J17" s="16"/>
      <c r="K17" s="13"/>
      <c r="N17" s="16"/>
      <c r="O17" s="13"/>
      <c r="P17" s="530"/>
      <c r="Q17" s="532"/>
      <c r="R17" s="16"/>
      <c r="S17" s="13"/>
      <c r="V17" s="16"/>
      <c r="W17" s="13"/>
      <c r="Z17" s="43">
        <f t="shared" ref="Z17:AA21" si="2">B17+D17+F17+H17+J17+L17+N17+P17+R17+T17+V17+X17</f>
        <v>0</v>
      </c>
      <c r="AA17" s="6">
        <f t="shared" si="2"/>
        <v>0</v>
      </c>
    </row>
    <row r="18" spans="1:27" ht="12.75" customHeight="1" x14ac:dyDescent="0.25">
      <c r="A18" s="3" t="s">
        <v>22</v>
      </c>
      <c r="B18" s="16"/>
      <c r="C18" s="13"/>
      <c r="F18" s="16"/>
      <c r="G18" s="13"/>
      <c r="J18" s="16"/>
      <c r="K18" s="13"/>
      <c r="M18" s="532"/>
      <c r="N18" s="16">
        <v>1</v>
      </c>
      <c r="O18" s="13">
        <v>281.29000000000002</v>
      </c>
      <c r="P18" s="530">
        <v>7</v>
      </c>
      <c r="Q18" s="532">
        <v>615.65</v>
      </c>
      <c r="R18" s="16"/>
      <c r="S18" s="13"/>
      <c r="V18" s="16"/>
      <c r="W18" s="13"/>
      <c r="X18" s="23">
        <v>2</v>
      </c>
      <c r="Y18" s="1">
        <v>937.16</v>
      </c>
      <c r="Z18" s="43">
        <f t="shared" si="2"/>
        <v>10</v>
      </c>
      <c r="AA18" s="6">
        <f t="shared" si="2"/>
        <v>1834.1</v>
      </c>
    </row>
    <row r="19" spans="1:27" ht="12.75" customHeight="1" x14ac:dyDescent="0.25">
      <c r="A19" s="3" t="s">
        <v>53</v>
      </c>
      <c r="B19" s="16">
        <v>7</v>
      </c>
      <c r="C19" s="16">
        <v>5356.15</v>
      </c>
      <c r="D19" s="23">
        <v>10</v>
      </c>
      <c r="E19" s="530">
        <v>9189.57</v>
      </c>
      <c r="F19" s="16">
        <v>-3</v>
      </c>
      <c r="G19" s="16">
        <v>2447.9299999999998</v>
      </c>
      <c r="H19" s="23">
        <v>4</v>
      </c>
      <c r="I19" s="530">
        <v>6452.06</v>
      </c>
      <c r="J19" s="16">
        <v>9</v>
      </c>
      <c r="K19" s="13">
        <v>6200.81</v>
      </c>
      <c r="L19" s="23">
        <v>3</v>
      </c>
      <c r="M19" s="1">
        <v>5454.63</v>
      </c>
      <c r="N19" s="16">
        <v>8</v>
      </c>
      <c r="O19" s="13">
        <v>2953.88</v>
      </c>
      <c r="P19" s="23">
        <v>8</v>
      </c>
      <c r="Q19" s="532">
        <v>4218.66</v>
      </c>
      <c r="R19" s="16">
        <v>0</v>
      </c>
      <c r="S19" s="13">
        <v>5651.06</v>
      </c>
      <c r="T19" s="23">
        <v>15</v>
      </c>
      <c r="U19" s="1">
        <v>5362.49</v>
      </c>
      <c r="V19" s="16">
        <v>11</v>
      </c>
      <c r="W19" s="13">
        <v>7787.37</v>
      </c>
      <c r="X19" s="23">
        <v>7</v>
      </c>
      <c r="Y19" s="1">
        <v>7706.87</v>
      </c>
      <c r="Z19" s="43">
        <f t="shared" si="2"/>
        <v>79</v>
      </c>
      <c r="AA19" s="6">
        <f t="shared" si="2"/>
        <v>68781.48</v>
      </c>
    </row>
    <row r="20" spans="1:27" ht="12.75" customHeight="1" x14ac:dyDescent="0.25">
      <c r="A20" s="3" t="s">
        <v>23</v>
      </c>
      <c r="B20" s="16">
        <v>2</v>
      </c>
      <c r="C20" s="16">
        <v>2904.9</v>
      </c>
      <c r="D20" s="23">
        <v>22</v>
      </c>
      <c r="E20" s="530">
        <v>10042.620000000001</v>
      </c>
      <c r="F20" s="16">
        <v>16</v>
      </c>
      <c r="G20" s="16">
        <v>6954.3</v>
      </c>
      <c r="H20" s="23">
        <v>15</v>
      </c>
      <c r="I20" s="530">
        <v>7823.61</v>
      </c>
      <c r="J20" s="16">
        <v>15</v>
      </c>
      <c r="K20" s="13">
        <v>13743.49</v>
      </c>
      <c r="L20" s="23">
        <v>11</v>
      </c>
      <c r="M20" s="532">
        <v>9294.74</v>
      </c>
      <c r="N20" s="16">
        <v>37</v>
      </c>
      <c r="O20" s="13">
        <v>17526.66</v>
      </c>
      <c r="P20" s="23">
        <v>14</v>
      </c>
      <c r="Q20" s="532">
        <v>4338.12</v>
      </c>
      <c r="R20" s="16">
        <v>9</v>
      </c>
      <c r="S20" s="13">
        <v>5989.76</v>
      </c>
      <c r="T20" s="23">
        <v>14</v>
      </c>
      <c r="U20" s="1">
        <v>5525.34</v>
      </c>
      <c r="V20" s="16">
        <v>8</v>
      </c>
      <c r="W20" s="13">
        <v>3468.59</v>
      </c>
      <c r="X20" s="23">
        <v>15</v>
      </c>
      <c r="Y20" s="1">
        <v>7835.11</v>
      </c>
      <c r="Z20" s="43">
        <f t="shared" si="2"/>
        <v>178</v>
      </c>
      <c r="AA20" s="6">
        <f t="shared" si="2"/>
        <v>95447.239999999976</v>
      </c>
    </row>
    <row r="21" spans="1:27" ht="12.75" customHeight="1" x14ac:dyDescent="0.25">
      <c r="A21" s="3" t="s">
        <v>55</v>
      </c>
      <c r="B21" s="25"/>
      <c r="C21" s="14"/>
      <c r="D21" s="27">
        <v>1</v>
      </c>
      <c r="E21" s="2">
        <v>250</v>
      </c>
      <c r="F21" s="25"/>
      <c r="G21" s="14"/>
      <c r="H21" s="27"/>
      <c r="I21" s="2"/>
      <c r="J21" s="25"/>
      <c r="K21" s="14"/>
      <c r="L21" s="27"/>
      <c r="M21" s="2"/>
      <c r="N21" s="25"/>
      <c r="O21" s="14"/>
      <c r="P21" s="27">
        <v>12</v>
      </c>
      <c r="Q21" s="2">
        <v>3598.52</v>
      </c>
      <c r="R21" s="25"/>
      <c r="S21" s="14"/>
      <c r="T21" s="27">
        <v>1</v>
      </c>
      <c r="U21" s="2">
        <v>174.81</v>
      </c>
      <c r="V21" s="25"/>
      <c r="W21" s="14"/>
      <c r="X21" s="27">
        <v>2</v>
      </c>
      <c r="Y21" s="2">
        <v>388</v>
      </c>
      <c r="Z21" s="43">
        <f t="shared" si="2"/>
        <v>16</v>
      </c>
      <c r="AA21" s="6">
        <f t="shared" si="2"/>
        <v>4411.33</v>
      </c>
    </row>
    <row r="22" spans="1:27" ht="12.75" customHeight="1" x14ac:dyDescent="0.3">
      <c r="A22" s="4" t="s">
        <v>21</v>
      </c>
      <c r="B22" s="16">
        <f t="shared" ref="B22:AA22" si="3">SUM(B17:B21)</f>
        <v>9</v>
      </c>
      <c r="C22" s="26">
        <f t="shared" si="3"/>
        <v>8261.0499999999993</v>
      </c>
      <c r="D22" s="23">
        <f t="shared" si="3"/>
        <v>33</v>
      </c>
      <c r="E22" s="10">
        <f t="shared" si="3"/>
        <v>19482.190000000002</v>
      </c>
      <c r="F22" s="16">
        <f t="shared" si="3"/>
        <v>13</v>
      </c>
      <c r="G22" s="26">
        <f t="shared" si="3"/>
        <v>9402.23</v>
      </c>
      <c r="H22" s="23">
        <f t="shared" si="3"/>
        <v>19</v>
      </c>
      <c r="I22" s="10">
        <f t="shared" si="3"/>
        <v>14275.67</v>
      </c>
      <c r="J22" s="16">
        <f t="shared" si="3"/>
        <v>24</v>
      </c>
      <c r="K22" s="26">
        <f t="shared" si="3"/>
        <v>19944.3</v>
      </c>
      <c r="L22" s="23">
        <f t="shared" si="3"/>
        <v>14</v>
      </c>
      <c r="M22" s="10">
        <f t="shared" si="3"/>
        <v>14749.369999999999</v>
      </c>
      <c r="N22" s="16">
        <f t="shared" si="3"/>
        <v>46</v>
      </c>
      <c r="O22" s="26">
        <f t="shared" si="3"/>
        <v>20761.830000000002</v>
      </c>
      <c r="P22" s="23">
        <f t="shared" si="3"/>
        <v>41</v>
      </c>
      <c r="Q22" s="10">
        <f t="shared" si="3"/>
        <v>12770.95</v>
      </c>
      <c r="R22" s="16">
        <f t="shared" si="3"/>
        <v>9</v>
      </c>
      <c r="S22" s="26">
        <f t="shared" si="3"/>
        <v>11640.82</v>
      </c>
      <c r="T22" s="23">
        <f t="shared" si="3"/>
        <v>30</v>
      </c>
      <c r="U22" s="10">
        <f t="shared" si="3"/>
        <v>11062.64</v>
      </c>
      <c r="V22" s="16">
        <f t="shared" si="3"/>
        <v>19</v>
      </c>
      <c r="W22" s="26">
        <f t="shared" si="3"/>
        <v>11255.96</v>
      </c>
      <c r="X22" s="23">
        <f t="shared" si="3"/>
        <v>26</v>
      </c>
      <c r="Y22" s="10">
        <f t="shared" si="3"/>
        <v>16867.14</v>
      </c>
      <c r="Z22" s="73">
        <f t="shared" si="3"/>
        <v>283</v>
      </c>
      <c r="AA22" s="22">
        <f t="shared" si="3"/>
        <v>170474.14999999997</v>
      </c>
    </row>
    <row r="23" spans="1:27" ht="12.75" customHeight="1" x14ac:dyDescent="0.3">
      <c r="A23" s="4"/>
      <c r="B23" s="16"/>
      <c r="C23" s="13"/>
      <c r="F23" s="16"/>
      <c r="G23" s="13"/>
      <c r="J23" s="16"/>
      <c r="K23" s="13"/>
      <c r="N23" s="16"/>
      <c r="O23" s="13"/>
      <c r="R23" s="16"/>
      <c r="S23" s="13"/>
      <c r="V23" s="16"/>
      <c r="W23" s="13"/>
      <c r="Z23" s="43"/>
      <c r="AA23" s="6"/>
    </row>
    <row r="24" spans="1:27" ht="12.75" customHeight="1" x14ac:dyDescent="0.3">
      <c r="A24" s="4" t="s">
        <v>27</v>
      </c>
      <c r="B24" s="16"/>
      <c r="C24" s="13"/>
      <c r="F24" s="16"/>
      <c r="G24" s="13"/>
      <c r="J24" s="16"/>
      <c r="K24" s="13"/>
      <c r="N24" s="16"/>
      <c r="O24" s="13"/>
      <c r="R24" s="16"/>
      <c r="S24" s="13"/>
      <c r="V24" s="16"/>
      <c r="W24" s="13"/>
      <c r="Z24" s="43"/>
      <c r="AA24" s="6"/>
    </row>
    <row r="25" spans="1:27" ht="12.75" customHeight="1" x14ac:dyDescent="0.25">
      <c r="A25" s="3" t="s">
        <v>50</v>
      </c>
      <c r="B25" s="16">
        <v>62</v>
      </c>
      <c r="C25" s="13">
        <v>2724.26</v>
      </c>
      <c r="D25" s="23">
        <v>96</v>
      </c>
      <c r="E25" s="1">
        <v>6010.12</v>
      </c>
      <c r="F25" s="16">
        <v>55</v>
      </c>
      <c r="G25" s="13">
        <v>3186.99</v>
      </c>
      <c r="H25" s="23">
        <v>37</v>
      </c>
      <c r="I25" s="1">
        <v>1397.05</v>
      </c>
      <c r="J25" s="16">
        <v>47</v>
      </c>
      <c r="K25" s="13">
        <v>1790.19</v>
      </c>
      <c r="L25" s="23">
        <v>21</v>
      </c>
      <c r="M25" s="1">
        <v>620.54</v>
      </c>
      <c r="N25" s="16">
        <v>50</v>
      </c>
      <c r="O25" s="15">
        <v>2117.5300000000002</v>
      </c>
      <c r="P25" s="23">
        <v>58</v>
      </c>
      <c r="Q25" s="28">
        <v>2807.62</v>
      </c>
      <c r="R25" s="16">
        <v>103</v>
      </c>
      <c r="S25" s="15">
        <v>4964.8</v>
      </c>
      <c r="T25" s="23">
        <v>70</v>
      </c>
      <c r="U25" s="28">
        <v>3366.2</v>
      </c>
      <c r="V25" s="16">
        <v>69</v>
      </c>
      <c r="W25" s="15">
        <v>4355.3599999999997</v>
      </c>
      <c r="X25" s="23">
        <v>81</v>
      </c>
      <c r="Y25" s="28">
        <v>8880.9500000000007</v>
      </c>
      <c r="Z25" s="43">
        <f>B25+D25+F25+H25+J25+L25+N25+P25+R25+T25+V25+X25</f>
        <v>749</v>
      </c>
      <c r="AA25" s="12">
        <f>C25+E25+G25+I25+K25+M25+O25+Q25+S25+U25+W25+Y25</f>
        <v>42221.61</v>
      </c>
    </row>
    <row r="26" spans="1:27" ht="12.75" customHeight="1" x14ac:dyDescent="0.25">
      <c r="A26" s="3" t="s">
        <v>51</v>
      </c>
      <c r="B26" s="16">
        <v>20</v>
      </c>
      <c r="C26" s="13">
        <v>669.38</v>
      </c>
      <c r="D26" s="23">
        <v>20</v>
      </c>
      <c r="E26" s="1">
        <v>645.01</v>
      </c>
      <c r="F26" s="16">
        <v>18</v>
      </c>
      <c r="G26" s="13">
        <v>659.37</v>
      </c>
      <c r="H26" s="23">
        <v>10</v>
      </c>
      <c r="I26" s="1">
        <v>217.88</v>
      </c>
      <c r="J26" s="16">
        <v>14</v>
      </c>
      <c r="K26" s="13">
        <v>420.59</v>
      </c>
      <c r="L26" s="23">
        <v>6</v>
      </c>
      <c r="M26" s="1">
        <v>187.84</v>
      </c>
      <c r="N26" s="16">
        <v>26</v>
      </c>
      <c r="O26" s="15">
        <v>704.87</v>
      </c>
      <c r="P26" s="23">
        <v>24</v>
      </c>
      <c r="Q26" s="28">
        <v>902.61</v>
      </c>
      <c r="R26" s="16">
        <v>42</v>
      </c>
      <c r="S26" s="15">
        <v>2360.54</v>
      </c>
      <c r="T26" s="23">
        <v>16</v>
      </c>
      <c r="U26" s="28">
        <v>548.51</v>
      </c>
      <c r="V26" s="16">
        <v>14</v>
      </c>
      <c r="W26" s="15">
        <v>1022.78</v>
      </c>
      <c r="X26" s="23">
        <v>13</v>
      </c>
      <c r="Y26" s="28">
        <v>683.06</v>
      </c>
      <c r="Z26" s="43">
        <f>B26+D26+F26+H26+J26+L26+N26+P26+R26+T26+V26+X26</f>
        <v>223</v>
      </c>
      <c r="AA26" s="12">
        <f>C26+E26+G26+I26+K26+M26+O26+Q26+S26+U26+W26+Y26</f>
        <v>9022.44</v>
      </c>
    </row>
    <row r="27" spans="1:27" s="45" customFormat="1" ht="12.75" customHeight="1" x14ac:dyDescent="0.3">
      <c r="A27" s="39" t="s">
        <v>68</v>
      </c>
      <c r="B27" s="42">
        <f t="shared" ref="B27:Y27" si="4">B25+B26</f>
        <v>82</v>
      </c>
      <c r="C27" s="59">
        <f t="shared" si="4"/>
        <v>3393.6400000000003</v>
      </c>
      <c r="D27" s="60">
        <f t="shared" si="4"/>
        <v>116</v>
      </c>
      <c r="E27" s="61">
        <f t="shared" si="4"/>
        <v>6655.13</v>
      </c>
      <c r="F27" s="42">
        <f t="shared" si="4"/>
        <v>73</v>
      </c>
      <c r="G27" s="59">
        <f t="shared" si="4"/>
        <v>3846.3599999999997</v>
      </c>
      <c r="H27" s="60">
        <f t="shared" si="4"/>
        <v>47</v>
      </c>
      <c r="I27" s="61">
        <f t="shared" si="4"/>
        <v>1614.9299999999998</v>
      </c>
      <c r="J27" s="42">
        <f t="shared" si="4"/>
        <v>61</v>
      </c>
      <c r="K27" s="59">
        <f t="shared" si="4"/>
        <v>2210.7800000000002</v>
      </c>
      <c r="L27" s="60">
        <f t="shared" si="4"/>
        <v>27</v>
      </c>
      <c r="M27" s="61">
        <f t="shared" si="4"/>
        <v>808.38</v>
      </c>
      <c r="N27" s="42">
        <f t="shared" si="4"/>
        <v>76</v>
      </c>
      <c r="O27" s="59">
        <f t="shared" si="4"/>
        <v>2822.4</v>
      </c>
      <c r="P27" s="60">
        <f t="shared" si="4"/>
        <v>82</v>
      </c>
      <c r="Q27" s="61">
        <f t="shared" si="4"/>
        <v>3710.23</v>
      </c>
      <c r="R27" s="42">
        <f t="shared" si="4"/>
        <v>145</v>
      </c>
      <c r="S27" s="59">
        <f t="shared" si="4"/>
        <v>7325.34</v>
      </c>
      <c r="T27" s="60">
        <f t="shared" si="4"/>
        <v>86</v>
      </c>
      <c r="U27" s="61">
        <f t="shared" si="4"/>
        <v>3914.71</v>
      </c>
      <c r="V27" s="42">
        <f t="shared" si="4"/>
        <v>83</v>
      </c>
      <c r="W27" s="59">
        <f t="shared" si="4"/>
        <v>5378.1399999999994</v>
      </c>
      <c r="X27" s="60">
        <f t="shared" si="4"/>
        <v>94</v>
      </c>
      <c r="Y27" s="61">
        <f t="shared" si="4"/>
        <v>9564.01</v>
      </c>
      <c r="Z27" s="66">
        <f t="shared" ref="Z27:AA27" si="5">SUM(Z25:Z26)</f>
        <v>972</v>
      </c>
      <c r="AA27" s="94">
        <f t="shared" si="5"/>
        <v>51244.05</v>
      </c>
    </row>
    <row r="28" spans="1:27" s="45" customFormat="1" ht="12.75" customHeight="1" x14ac:dyDescent="0.3">
      <c r="A28" s="39"/>
      <c r="B28" s="37"/>
      <c r="C28" s="63"/>
      <c r="D28" s="47"/>
      <c r="E28" s="62"/>
      <c r="F28" s="37"/>
      <c r="G28" s="63"/>
      <c r="H28" s="47"/>
      <c r="I28" s="62"/>
      <c r="J28" s="37"/>
      <c r="K28" s="63"/>
      <c r="L28" s="47"/>
      <c r="M28" s="62"/>
      <c r="N28" s="37"/>
      <c r="O28" s="63"/>
      <c r="P28" s="47"/>
      <c r="Q28" s="62"/>
      <c r="R28" s="37"/>
      <c r="S28" s="63"/>
      <c r="T28" s="47"/>
      <c r="U28" s="62"/>
      <c r="V28" s="37"/>
      <c r="W28" s="63"/>
      <c r="X28" s="47"/>
      <c r="Y28" s="62"/>
      <c r="Z28" s="40"/>
      <c r="AA28" s="64"/>
    </row>
    <row r="29" spans="1:27" ht="12.75" customHeight="1" x14ac:dyDescent="0.3">
      <c r="A29" s="21" t="s">
        <v>19</v>
      </c>
      <c r="B29" s="16"/>
      <c r="C29" s="26">
        <f>SUM(C14+C22+C27)</f>
        <v>35294.04</v>
      </c>
      <c r="E29" s="10">
        <f>SUM(E14+E22+E27)</f>
        <v>47468.54</v>
      </c>
      <c r="F29" s="16"/>
      <c r="G29" s="26">
        <f>SUM(G14+G22+G27)</f>
        <v>30968.13</v>
      </c>
      <c r="I29" s="10">
        <f>SUM(I14+I22+I27)</f>
        <v>31910.48</v>
      </c>
      <c r="J29" s="16"/>
      <c r="K29" s="26">
        <f>SUM(K14+K22+K27)</f>
        <v>38937.289999999994</v>
      </c>
      <c r="M29" s="10">
        <f>SUM(M14+M22+M27)</f>
        <v>31998.53</v>
      </c>
      <c r="N29" s="16"/>
      <c r="O29" s="26">
        <f>SUM(O14+O22+O27)</f>
        <v>47060.76</v>
      </c>
      <c r="Q29" s="10">
        <f>SUM(Q14+Q22+Q27)</f>
        <v>24958.400000000001</v>
      </c>
      <c r="R29" s="16"/>
      <c r="S29" s="26">
        <f>SUM(S14+S22+S27)</f>
        <v>42254.7</v>
      </c>
      <c r="U29" s="10">
        <f>SUM(U14+U22+U27)</f>
        <v>34368.33</v>
      </c>
      <c r="V29" s="16"/>
      <c r="W29" s="26">
        <f>SUM(W14+W22+W27)</f>
        <v>41913.279999999999</v>
      </c>
      <c r="Y29" s="10">
        <f>SUM(Y14+Y22+Y27)</f>
        <v>51499.38</v>
      </c>
      <c r="Z29" s="43"/>
      <c r="AA29" s="8">
        <f>SUM(AA14+AA22+AA27)</f>
        <v>458631.86</v>
      </c>
    </row>
    <row r="30" spans="1:27" ht="12.75" customHeight="1" x14ac:dyDescent="0.25">
      <c r="B30" s="16"/>
      <c r="C30" s="13"/>
      <c r="F30" s="16"/>
      <c r="G30" s="13"/>
      <c r="J30" s="16"/>
      <c r="K30" s="13"/>
      <c r="N30" s="16"/>
      <c r="O30" s="13"/>
      <c r="R30" s="16"/>
      <c r="S30" s="13"/>
      <c r="V30" s="16"/>
      <c r="W30" s="13"/>
      <c r="Z30" s="43"/>
      <c r="AA30" s="6"/>
    </row>
    <row r="31" spans="1:27" ht="12.75" customHeight="1" x14ac:dyDescent="0.3">
      <c r="A31" s="4" t="s">
        <v>28</v>
      </c>
      <c r="B31" s="16"/>
      <c r="C31" s="26"/>
      <c r="E31" s="10"/>
      <c r="F31" s="16"/>
      <c r="G31" s="46"/>
      <c r="I31" s="10"/>
      <c r="J31" s="16"/>
      <c r="K31" s="26"/>
      <c r="M31" s="10"/>
      <c r="N31" s="16"/>
      <c r="O31" s="26"/>
      <c r="Q31" s="10"/>
      <c r="R31" s="16"/>
      <c r="S31" s="26"/>
      <c r="U31" s="10"/>
      <c r="V31" s="16"/>
      <c r="W31" s="26"/>
      <c r="Y31" s="24"/>
      <c r="Z31" s="43"/>
      <c r="AA31" s="9"/>
    </row>
    <row r="32" spans="1:27" s="57" customFormat="1" x14ac:dyDescent="0.25">
      <c r="A32" s="52" t="s">
        <v>46</v>
      </c>
      <c r="B32" s="53"/>
      <c r="C32" s="53"/>
      <c r="D32" s="48"/>
      <c r="E32" s="48"/>
      <c r="F32" s="53">
        <v>1</v>
      </c>
      <c r="G32" s="53">
        <v>456.9</v>
      </c>
      <c r="H32" s="48"/>
      <c r="I32" s="48"/>
      <c r="J32" s="53"/>
      <c r="K32" s="53"/>
      <c r="L32" s="48">
        <v>10</v>
      </c>
      <c r="M32" s="48">
        <v>3333.33</v>
      </c>
      <c r="N32" s="53"/>
      <c r="O32" s="53"/>
      <c r="P32" s="48"/>
      <c r="Q32" s="48"/>
      <c r="R32" s="53"/>
      <c r="S32" s="53"/>
      <c r="T32" s="48">
        <v>2</v>
      </c>
      <c r="U32" s="48">
        <v>289.68</v>
      </c>
      <c r="V32" s="53">
        <v>1</v>
      </c>
      <c r="W32" s="53">
        <v>347.45</v>
      </c>
      <c r="X32" s="48"/>
      <c r="Y32" s="48"/>
      <c r="Z32" s="38">
        <f t="shared" ref="Z32:AA34" si="6">SUM(B32+D32+F32+H32+J32+L32+N32+P32+R32+T32+V32+X32)</f>
        <v>14</v>
      </c>
      <c r="AA32" s="56">
        <f t="shared" si="6"/>
        <v>4427.3599999999997</v>
      </c>
    </row>
    <row r="33" spans="1:27" s="57" customFormat="1" x14ac:dyDescent="0.25">
      <c r="A33" s="52" t="s">
        <v>62</v>
      </c>
      <c r="B33" s="53"/>
      <c r="C33" s="53"/>
      <c r="D33" s="48">
        <v>1</v>
      </c>
      <c r="E33" s="48">
        <v>194</v>
      </c>
      <c r="F33" s="53">
        <v>1</v>
      </c>
      <c r="G33" s="53">
        <v>211.8</v>
      </c>
      <c r="H33" s="48"/>
      <c r="I33" s="48"/>
      <c r="J33" s="53">
        <v>-1</v>
      </c>
      <c r="K33" s="53">
        <v>0</v>
      </c>
      <c r="L33" s="48"/>
      <c r="M33" s="48"/>
      <c r="N33" s="53">
        <v>1</v>
      </c>
      <c r="O33" s="53">
        <v>870.38</v>
      </c>
      <c r="P33" s="48"/>
      <c r="Q33" s="48"/>
      <c r="R33" s="53"/>
      <c r="S33" s="53"/>
      <c r="T33" s="48">
        <v>4</v>
      </c>
      <c r="U33" s="48">
        <v>1734.29</v>
      </c>
      <c r="V33" s="53">
        <v>5</v>
      </c>
      <c r="W33" s="53">
        <v>970.91</v>
      </c>
      <c r="X33" s="48">
        <v>1</v>
      </c>
      <c r="Y33" s="48">
        <v>323.12</v>
      </c>
      <c r="Z33" s="38">
        <f t="shared" si="6"/>
        <v>12</v>
      </c>
      <c r="AA33" s="56">
        <f t="shared" si="6"/>
        <v>4304.5</v>
      </c>
    </row>
    <row r="34" spans="1:27" s="57" customFormat="1" x14ac:dyDescent="0.25">
      <c r="A34" s="52" t="s">
        <v>47</v>
      </c>
      <c r="B34" s="54"/>
      <c r="C34" s="54"/>
      <c r="D34" s="55"/>
      <c r="E34" s="55"/>
      <c r="F34" s="54"/>
      <c r="G34" s="54"/>
      <c r="H34" s="55"/>
      <c r="I34" s="55"/>
      <c r="J34" s="54"/>
      <c r="K34" s="54"/>
      <c r="L34" s="55"/>
      <c r="M34" s="55"/>
      <c r="N34" s="54"/>
      <c r="O34" s="54"/>
      <c r="P34" s="55"/>
      <c r="Q34" s="55"/>
      <c r="R34" s="54"/>
      <c r="S34" s="54"/>
      <c r="T34" s="55"/>
      <c r="U34" s="55"/>
      <c r="V34" s="54"/>
      <c r="W34" s="54"/>
      <c r="X34" s="55"/>
      <c r="Y34" s="55"/>
      <c r="Z34" s="65">
        <f t="shared" si="6"/>
        <v>0</v>
      </c>
      <c r="AA34" s="58">
        <f t="shared" si="6"/>
        <v>0</v>
      </c>
    </row>
    <row r="35" spans="1:27" s="4" customFormat="1" ht="12.75" customHeight="1" x14ac:dyDescent="0.3">
      <c r="A35" s="4" t="s">
        <v>59</v>
      </c>
      <c r="B35" s="70">
        <f t="shared" ref="B35:AA35" si="7">SUM(B32:B34)</f>
        <v>0</v>
      </c>
      <c r="C35" s="49">
        <f t="shared" si="7"/>
        <v>0</v>
      </c>
      <c r="D35" s="71">
        <f t="shared" si="7"/>
        <v>1</v>
      </c>
      <c r="E35" s="50">
        <f t="shared" si="7"/>
        <v>194</v>
      </c>
      <c r="F35" s="70">
        <f t="shared" si="7"/>
        <v>2</v>
      </c>
      <c r="G35" s="49">
        <f t="shared" si="7"/>
        <v>668.7</v>
      </c>
      <c r="H35" s="71">
        <f t="shared" si="7"/>
        <v>0</v>
      </c>
      <c r="I35" s="50">
        <f t="shared" si="7"/>
        <v>0</v>
      </c>
      <c r="J35" s="70">
        <f t="shared" si="7"/>
        <v>-1</v>
      </c>
      <c r="K35" s="49">
        <f t="shared" si="7"/>
        <v>0</v>
      </c>
      <c r="L35" s="71">
        <f t="shared" si="7"/>
        <v>10</v>
      </c>
      <c r="M35" s="50">
        <f t="shared" si="7"/>
        <v>3333.33</v>
      </c>
      <c r="N35" s="70">
        <f t="shared" si="7"/>
        <v>1</v>
      </c>
      <c r="O35" s="49">
        <f t="shared" si="7"/>
        <v>870.38</v>
      </c>
      <c r="P35" s="71">
        <f t="shared" si="7"/>
        <v>0</v>
      </c>
      <c r="Q35" s="50">
        <f t="shared" si="7"/>
        <v>0</v>
      </c>
      <c r="R35" s="70">
        <f t="shared" si="7"/>
        <v>0</v>
      </c>
      <c r="S35" s="49">
        <f t="shared" si="7"/>
        <v>0</v>
      </c>
      <c r="T35" s="71">
        <f t="shared" si="7"/>
        <v>6</v>
      </c>
      <c r="U35" s="50">
        <f t="shared" si="7"/>
        <v>2023.97</v>
      </c>
      <c r="V35" s="70">
        <f t="shared" si="7"/>
        <v>6</v>
      </c>
      <c r="W35" s="49">
        <f t="shared" si="7"/>
        <v>1318.36</v>
      </c>
      <c r="X35" s="71">
        <f t="shared" si="7"/>
        <v>1</v>
      </c>
      <c r="Y35" s="50">
        <f t="shared" si="7"/>
        <v>323.12</v>
      </c>
      <c r="Z35" s="74">
        <f t="shared" si="7"/>
        <v>26</v>
      </c>
      <c r="AA35" s="51">
        <f t="shared" si="7"/>
        <v>8731.86</v>
      </c>
    </row>
    <row r="36" spans="1:27" s="4" customFormat="1" ht="12.75" customHeight="1" x14ac:dyDescent="0.3">
      <c r="B36" s="70"/>
      <c r="C36" s="49"/>
      <c r="D36" s="71"/>
      <c r="E36" s="50"/>
      <c r="F36" s="70"/>
      <c r="G36" s="49"/>
      <c r="H36" s="71"/>
      <c r="I36" s="50"/>
      <c r="J36" s="70"/>
      <c r="K36" s="49"/>
      <c r="L36" s="71"/>
      <c r="M36" s="50"/>
      <c r="N36" s="70"/>
      <c r="O36" s="49"/>
      <c r="P36" s="71"/>
      <c r="Q36" s="50"/>
      <c r="R36" s="70"/>
      <c r="S36" s="49"/>
      <c r="T36" s="71"/>
      <c r="U36" s="50"/>
      <c r="V36" s="70"/>
      <c r="W36" s="49"/>
      <c r="X36" s="71"/>
      <c r="Y36" s="50"/>
      <c r="Z36" s="74"/>
      <c r="AA36" s="51"/>
    </row>
    <row r="37" spans="1:27" s="4" customFormat="1" ht="12.75" customHeight="1" x14ac:dyDescent="0.3">
      <c r="A37" s="24"/>
      <c r="B37" s="70"/>
      <c r="C37" s="49"/>
      <c r="D37" s="71"/>
      <c r="E37" s="50"/>
      <c r="F37" s="70"/>
      <c r="G37" s="49"/>
      <c r="H37" s="71"/>
      <c r="I37" s="50"/>
      <c r="J37" s="70"/>
      <c r="K37" s="49"/>
      <c r="L37" s="71"/>
      <c r="M37" s="50"/>
      <c r="N37" s="70"/>
      <c r="O37" s="49"/>
      <c r="P37" s="71"/>
      <c r="Q37" s="50"/>
      <c r="R37" s="70"/>
      <c r="S37" s="49"/>
      <c r="T37" s="71"/>
      <c r="U37" s="50"/>
      <c r="V37" s="70"/>
      <c r="W37" s="49"/>
      <c r="X37" s="71"/>
      <c r="Y37" s="50"/>
      <c r="Z37" s="74"/>
      <c r="AA37" s="51"/>
    </row>
    <row r="38" spans="1:27" s="3" customFormat="1" ht="12.75" customHeight="1" x14ac:dyDescent="0.3">
      <c r="A38" s="4"/>
      <c r="B38" s="16"/>
      <c r="C38" s="67"/>
      <c r="D38" s="23"/>
      <c r="E38" s="68"/>
      <c r="F38" s="16"/>
      <c r="G38" s="67"/>
      <c r="H38" s="23"/>
      <c r="I38" s="68"/>
      <c r="J38" s="16"/>
      <c r="K38" s="67"/>
      <c r="L38" s="23"/>
      <c r="M38" s="68"/>
      <c r="N38" s="16"/>
      <c r="O38" s="67"/>
      <c r="P38" s="23"/>
      <c r="Q38" s="68"/>
      <c r="R38" s="16"/>
      <c r="S38" s="67"/>
      <c r="T38" s="23"/>
      <c r="U38" s="68"/>
      <c r="V38" s="16"/>
      <c r="W38" s="67"/>
      <c r="X38" s="23"/>
      <c r="Y38" s="68"/>
      <c r="Z38" s="43"/>
      <c r="AA38" s="69"/>
    </row>
    <row r="39" spans="1:27" s="79" customFormat="1" ht="26" x14ac:dyDescent="0.25">
      <c r="A39" s="76" t="s">
        <v>64</v>
      </c>
      <c r="B39" s="77"/>
      <c r="C39" s="78">
        <f>C29-C5-C35</f>
        <v>30701.54</v>
      </c>
      <c r="D39" s="77"/>
      <c r="E39" s="78">
        <f>E29-E5-E35</f>
        <v>42648.04</v>
      </c>
      <c r="F39" s="78"/>
      <c r="G39" s="78">
        <f>G29-G5-G35</f>
        <v>26861.93</v>
      </c>
      <c r="H39" s="77"/>
      <c r="I39" s="78">
        <f>I29-I5-I35</f>
        <v>28059.48</v>
      </c>
      <c r="J39" s="77"/>
      <c r="K39" s="78">
        <f>K29-K5-K35</f>
        <v>36126.789999999994</v>
      </c>
      <c r="L39" s="77"/>
      <c r="M39" s="78">
        <f>M29-M5-M35</f>
        <v>26459.699999999997</v>
      </c>
      <c r="N39" s="78"/>
      <c r="O39" s="78">
        <f>O29-O5-O35</f>
        <v>42631.380000000005</v>
      </c>
      <c r="P39" s="77"/>
      <c r="Q39" s="78">
        <f>Q29-Q5-Q35</f>
        <v>21986.400000000001</v>
      </c>
      <c r="R39" s="77"/>
      <c r="S39" s="78">
        <f>S29-S5-S35</f>
        <v>37200.199999999997</v>
      </c>
      <c r="T39" s="77"/>
      <c r="U39" s="78">
        <f>U29-U5-U35</f>
        <v>27895.86</v>
      </c>
      <c r="V39" s="77"/>
      <c r="W39" s="78">
        <f>W29-W5-W35</f>
        <v>35282.92</v>
      </c>
      <c r="X39" s="77"/>
      <c r="Y39" s="78">
        <f>Y29-Y5-Y35</f>
        <v>45976.259999999995</v>
      </c>
      <c r="Z39" s="77"/>
      <c r="AA39" s="78">
        <f>AA29-AA5-AA35</f>
        <v>401830.5</v>
      </c>
    </row>
    <row r="40" spans="1:27" x14ac:dyDescent="0.25">
      <c r="A40" s="3"/>
      <c r="B40" s="3"/>
      <c r="C40"/>
      <c r="D40" s="3"/>
      <c r="E40"/>
      <c r="F40" s="3"/>
      <c r="G40"/>
      <c r="H40" s="3"/>
      <c r="I40"/>
      <c r="J40" s="3"/>
      <c r="K40"/>
      <c r="L40" s="3"/>
      <c r="M40"/>
      <c r="N40" s="3"/>
      <c r="O40"/>
      <c r="P40" s="3"/>
      <c r="Q40"/>
      <c r="R40" s="3"/>
      <c r="S40"/>
      <c r="T40" s="3"/>
      <c r="U40"/>
      <c r="V40" s="3"/>
      <c r="W40"/>
      <c r="X40" s="3"/>
      <c r="Y40"/>
      <c r="Z40" s="3"/>
      <c r="AA40"/>
    </row>
  </sheetData>
  <sheetProtection algorithmName="SHA-512" hashValue="kDikIKqAYQFoaMMY3bXuo2acsorKjS5j/X+2l5Cb+HttxOBzEyr8TeISzMd19+fu9dlwR2OQB7iI/jGZE90m9A==" saltValue="Fc3WYKlhxCEV5ipupno3uA==" spinCount="100000" sheet="1" objects="1" scenarios="1" formatCells="0" formatColumns="0" formatRows="0" sort="0" autoFilter="0"/>
  <mergeCells count="13">
    <mergeCell ref="B1:C1"/>
    <mergeCell ref="D1:E1"/>
    <mergeCell ref="F1:G1"/>
    <mergeCell ref="H1:I1"/>
    <mergeCell ref="J1:K1"/>
    <mergeCell ref="V1:W1"/>
    <mergeCell ref="X1:Y1"/>
    <mergeCell ref="Z1:AA1"/>
    <mergeCell ref="L1:M1"/>
    <mergeCell ref="N1:O1"/>
    <mergeCell ref="P1:Q1"/>
    <mergeCell ref="R1:S1"/>
    <mergeCell ref="T1:U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39"/>
  <sheetViews>
    <sheetView workbookViewId="0">
      <pane xSplit="1" topLeftCell="L1" activePane="topRight" state="frozen"/>
      <selection pane="topRight"/>
    </sheetView>
  </sheetViews>
  <sheetFormatPr defaultColWidth="9.1796875" defaultRowHeight="12.5" x14ac:dyDescent="0.25"/>
  <cols>
    <col min="1" max="1" width="50.7265625" style="435" customWidth="1"/>
    <col min="2" max="2" width="9.7265625" style="576" customWidth="1"/>
    <col min="3" max="3" width="14.54296875" style="435" customWidth="1"/>
    <col min="4" max="4" width="9.7265625" style="576" customWidth="1"/>
    <col min="5" max="5" width="14.54296875" style="435" customWidth="1"/>
    <col min="6" max="6" width="9.7265625" style="576" customWidth="1"/>
    <col min="7" max="7" width="14.54296875" style="435" customWidth="1"/>
    <col min="8" max="8" width="9.7265625" style="576" customWidth="1"/>
    <col min="9" max="9" width="14.54296875" style="435" customWidth="1"/>
    <col min="10" max="10" width="9.7265625" style="576" customWidth="1"/>
    <col min="11" max="11" width="14.54296875" style="435" customWidth="1"/>
    <col min="12" max="12" width="9.7265625" style="576" customWidth="1"/>
    <col min="13" max="13" width="14.54296875" style="435" customWidth="1"/>
    <col min="14" max="14" width="9.7265625" style="576" customWidth="1"/>
    <col min="15" max="15" width="14.54296875" style="435" customWidth="1"/>
    <col min="16" max="16" width="9.7265625" style="576" customWidth="1"/>
    <col min="17" max="17" width="14.54296875" style="435" customWidth="1"/>
    <col min="18" max="18" width="9.7265625" style="576" customWidth="1"/>
    <col min="19" max="19" width="14.54296875" style="435" customWidth="1"/>
    <col min="20" max="20" width="9.7265625" style="576" customWidth="1"/>
    <col min="21" max="21" width="14.54296875" style="435" customWidth="1"/>
    <col min="22" max="22" width="9.7265625" style="576" customWidth="1"/>
    <col min="23" max="23" width="14.54296875" style="435" customWidth="1"/>
    <col min="24" max="24" width="9.7265625" style="576" customWidth="1"/>
    <col min="25" max="25" width="14.54296875" style="435" customWidth="1"/>
    <col min="26" max="26" width="9.7265625" style="576" customWidth="1"/>
    <col min="27" max="27" width="14.54296875" style="435" customWidth="1"/>
    <col min="28" max="16384" width="9.1796875" style="435"/>
  </cols>
  <sheetData>
    <row r="1" spans="1:31" ht="16.5" customHeight="1" x14ac:dyDescent="0.3">
      <c r="A1" s="520" t="s">
        <v>99</v>
      </c>
      <c r="B1" s="621" t="s">
        <v>0</v>
      </c>
      <c r="C1" s="618"/>
      <c r="D1" s="620" t="s">
        <v>1</v>
      </c>
      <c r="E1" s="620"/>
      <c r="F1" s="618" t="s">
        <v>2</v>
      </c>
      <c r="G1" s="618"/>
      <c r="H1" s="620" t="s">
        <v>3</v>
      </c>
      <c r="I1" s="620"/>
      <c r="J1" s="618" t="s">
        <v>4</v>
      </c>
      <c r="K1" s="618"/>
      <c r="L1" s="620" t="s">
        <v>16</v>
      </c>
      <c r="M1" s="620"/>
      <c r="N1" s="621" t="s">
        <v>6</v>
      </c>
      <c r="O1" s="621"/>
      <c r="P1" s="620" t="s">
        <v>7</v>
      </c>
      <c r="Q1" s="620"/>
      <c r="R1" s="618" t="s">
        <v>8</v>
      </c>
      <c r="S1" s="618"/>
      <c r="T1" s="622" t="s">
        <v>9</v>
      </c>
      <c r="U1" s="622"/>
      <c r="V1" s="618" t="s">
        <v>10</v>
      </c>
      <c r="W1" s="618"/>
      <c r="X1" s="619" t="s">
        <v>11</v>
      </c>
      <c r="Y1" s="619"/>
      <c r="Z1" s="582" t="s">
        <v>17</v>
      </c>
      <c r="AA1" s="434" t="s">
        <v>17</v>
      </c>
    </row>
    <row r="2" spans="1:31" ht="12.75" customHeight="1" x14ac:dyDescent="0.3">
      <c r="A2" s="436" t="s">
        <v>37</v>
      </c>
      <c r="B2" s="439" t="s">
        <v>13</v>
      </c>
      <c r="C2" s="437" t="s">
        <v>14</v>
      </c>
      <c r="D2" s="575" t="s">
        <v>13</v>
      </c>
      <c r="E2" s="438" t="s">
        <v>14</v>
      </c>
      <c r="F2" s="439" t="s">
        <v>13</v>
      </c>
      <c r="G2" s="437" t="s">
        <v>14</v>
      </c>
      <c r="H2" s="575" t="s">
        <v>13</v>
      </c>
      <c r="I2" s="438" t="s">
        <v>14</v>
      </c>
      <c r="J2" s="439" t="s">
        <v>13</v>
      </c>
      <c r="K2" s="437" t="s">
        <v>14</v>
      </c>
      <c r="L2" s="575" t="s">
        <v>13</v>
      </c>
      <c r="M2" s="438" t="s">
        <v>14</v>
      </c>
      <c r="N2" s="439" t="s">
        <v>13</v>
      </c>
      <c r="O2" s="439" t="s">
        <v>14</v>
      </c>
      <c r="P2" s="575" t="s">
        <v>13</v>
      </c>
      <c r="Q2" s="440" t="s">
        <v>14</v>
      </c>
      <c r="R2" s="439" t="s">
        <v>13</v>
      </c>
      <c r="S2" s="437" t="s">
        <v>14</v>
      </c>
      <c r="T2" s="575" t="s">
        <v>13</v>
      </c>
      <c r="U2" s="441" t="s">
        <v>14</v>
      </c>
      <c r="V2" s="439" t="s">
        <v>13</v>
      </c>
      <c r="W2" s="437" t="s">
        <v>14</v>
      </c>
      <c r="X2" s="575" t="s">
        <v>13</v>
      </c>
      <c r="Y2" s="438" t="s">
        <v>14</v>
      </c>
      <c r="Z2" s="583" t="s">
        <v>13</v>
      </c>
      <c r="AA2" s="442" t="s">
        <v>18</v>
      </c>
    </row>
    <row r="3" spans="1:31" s="449" customFormat="1" ht="12.75" customHeight="1" x14ac:dyDescent="0.25">
      <c r="A3" s="19" t="s">
        <v>77</v>
      </c>
      <c r="B3" s="443">
        <v>2351</v>
      </c>
      <c r="C3" s="443">
        <v>51502</v>
      </c>
      <c r="D3" s="447">
        <v>2272</v>
      </c>
      <c r="E3" s="444">
        <v>49896</v>
      </c>
      <c r="F3" s="443">
        <v>2179</v>
      </c>
      <c r="G3" s="445">
        <v>47806</v>
      </c>
      <c r="H3" s="447">
        <v>2131</v>
      </c>
      <c r="I3" s="444">
        <v>46090</v>
      </c>
      <c r="J3" s="443">
        <v>2070</v>
      </c>
      <c r="K3" s="445">
        <v>45452</v>
      </c>
      <c r="L3" s="447">
        <v>1873</v>
      </c>
      <c r="M3" s="446">
        <v>41206</v>
      </c>
      <c r="N3" s="443">
        <v>2061</v>
      </c>
      <c r="O3" s="443">
        <v>45298</v>
      </c>
      <c r="P3" s="447">
        <v>2244</v>
      </c>
      <c r="Q3" s="447">
        <v>49236</v>
      </c>
      <c r="R3" s="443">
        <v>2942</v>
      </c>
      <c r="S3" s="443">
        <v>62478</v>
      </c>
      <c r="T3" s="447">
        <v>2707</v>
      </c>
      <c r="U3" s="447">
        <v>59466</v>
      </c>
      <c r="V3" s="443">
        <v>2771</v>
      </c>
      <c r="W3" s="443">
        <v>60478</v>
      </c>
      <c r="X3" s="447">
        <v>2581</v>
      </c>
      <c r="Y3" s="444">
        <v>56738</v>
      </c>
      <c r="Z3" s="584">
        <f>B3+D3+F3+H3+J3+L3+N3+P3+R3+T3+V3+X3</f>
        <v>28182</v>
      </c>
      <c r="AA3" s="448">
        <f>C3+E3+G3+I3+K3+M3+O3+Q3+S3+U3+W3+Y3</f>
        <v>615646</v>
      </c>
    </row>
    <row r="4" spans="1:31" s="449" customFormat="1" ht="12.75" customHeight="1" x14ac:dyDescent="0.25">
      <c r="A4" s="440" t="s">
        <v>38</v>
      </c>
      <c r="B4" s="443"/>
      <c r="C4" s="450">
        <v>4658</v>
      </c>
      <c r="D4" s="447"/>
      <c r="E4" s="451">
        <v>4536</v>
      </c>
      <c r="F4" s="443"/>
      <c r="G4" s="450">
        <v>4346</v>
      </c>
      <c r="H4" s="447"/>
      <c r="I4" s="451">
        <v>4190</v>
      </c>
      <c r="J4" s="443"/>
      <c r="K4" s="450">
        <v>4132</v>
      </c>
      <c r="L4" s="447"/>
      <c r="M4" s="452">
        <v>3746</v>
      </c>
      <c r="N4" s="443"/>
      <c r="O4" s="453">
        <v>4118</v>
      </c>
      <c r="P4" s="447"/>
      <c r="Q4" s="454">
        <v>4476</v>
      </c>
      <c r="R4" s="443"/>
      <c r="S4" s="453">
        <v>5706</v>
      </c>
      <c r="T4" s="447"/>
      <c r="U4" s="454">
        <v>5406</v>
      </c>
      <c r="V4" s="443"/>
      <c r="W4" s="453">
        <v>5498</v>
      </c>
      <c r="X4" s="447"/>
      <c r="Y4" s="451">
        <v>5158</v>
      </c>
      <c r="Z4" s="584"/>
      <c r="AA4" s="455">
        <f>SUM(C4:Y4)</f>
        <v>55970</v>
      </c>
    </row>
    <row r="5" spans="1:31" s="449" customFormat="1" ht="12.75" customHeight="1" x14ac:dyDescent="0.3">
      <c r="A5" s="436" t="s">
        <v>15</v>
      </c>
      <c r="B5" s="579"/>
      <c r="C5" s="457">
        <f>SUM(C3:C4)</f>
        <v>56160</v>
      </c>
      <c r="D5" s="576"/>
      <c r="E5" s="458">
        <f>SUM(E3:E4)</f>
        <v>54432</v>
      </c>
      <c r="F5" s="579"/>
      <c r="G5" s="457">
        <f>SUM(G3:G4)</f>
        <v>52152</v>
      </c>
      <c r="H5" s="576"/>
      <c r="I5" s="458">
        <f>SUM(I3:I4)</f>
        <v>50280</v>
      </c>
      <c r="J5" s="579"/>
      <c r="K5" s="457">
        <f>SUM(K3:K4)</f>
        <v>49584</v>
      </c>
      <c r="L5" s="576"/>
      <c r="M5" s="458">
        <f>SUM(M3:M4)</f>
        <v>44952</v>
      </c>
      <c r="N5" s="579"/>
      <c r="O5" s="457">
        <f>SUM(O3:O4)</f>
        <v>49416</v>
      </c>
      <c r="P5" s="576"/>
      <c r="Q5" s="458">
        <f>SUM(Q3:Q4)</f>
        <v>53712</v>
      </c>
      <c r="R5" s="579"/>
      <c r="S5" s="457">
        <f>SUM(S3:S4)</f>
        <v>68184</v>
      </c>
      <c r="T5" s="576"/>
      <c r="U5" s="612">
        <f>SUM(U3:U4)</f>
        <v>64872</v>
      </c>
      <c r="V5" s="579"/>
      <c r="W5" s="457">
        <f>SUM(W3:W4)</f>
        <v>65976</v>
      </c>
      <c r="X5" s="576"/>
      <c r="Y5" s="458">
        <f>SUM(Y3:Y4)</f>
        <v>61896</v>
      </c>
      <c r="Z5" s="585"/>
      <c r="AA5" s="459">
        <f>SUM(AA3:AA4)</f>
        <v>671616</v>
      </c>
    </row>
    <row r="6" spans="1:31" s="449" customFormat="1" ht="12.75" customHeight="1" x14ac:dyDescent="0.3">
      <c r="A6" s="440"/>
      <c r="B6" s="443"/>
      <c r="C6" s="460"/>
      <c r="D6" s="447"/>
      <c r="E6" s="461"/>
      <c r="F6" s="443"/>
      <c r="G6" s="460"/>
      <c r="H6" s="447"/>
      <c r="I6" s="461"/>
      <c r="J6" s="443"/>
      <c r="K6" s="460"/>
      <c r="L6" s="447"/>
      <c r="M6" s="461"/>
      <c r="N6" s="443"/>
      <c r="O6" s="460"/>
      <c r="P6" s="447"/>
      <c r="Q6" s="461"/>
      <c r="R6" s="443"/>
      <c r="S6" s="460"/>
      <c r="T6" s="447"/>
      <c r="U6" s="461"/>
      <c r="V6" s="443"/>
      <c r="W6" s="460"/>
      <c r="X6" s="447"/>
      <c r="Y6" s="461"/>
      <c r="Z6" s="584"/>
      <c r="AA6" s="462"/>
    </row>
    <row r="7" spans="1:31" s="467" customFormat="1" ht="12.75" customHeight="1" x14ac:dyDescent="0.25">
      <c r="A7" s="463" t="s">
        <v>67</v>
      </c>
      <c r="B7" s="443"/>
      <c r="C7" s="464">
        <v>1156428.8</v>
      </c>
      <c r="D7" s="447"/>
      <c r="E7" s="465">
        <v>1093017.52</v>
      </c>
      <c r="F7" s="443"/>
      <c r="G7" s="464">
        <v>1025300</v>
      </c>
      <c r="H7" s="447"/>
      <c r="I7" s="465">
        <v>1070853.49</v>
      </c>
      <c r="J7" s="443"/>
      <c r="K7" s="464">
        <v>1020412.67</v>
      </c>
      <c r="L7" s="447"/>
      <c r="M7" s="599">
        <v>990481.32</v>
      </c>
      <c r="N7" s="443"/>
      <c r="O7" s="466">
        <v>870428.89</v>
      </c>
      <c r="P7" s="447"/>
      <c r="Q7" s="465">
        <v>1135142.56</v>
      </c>
      <c r="R7" s="443"/>
      <c r="S7" s="464">
        <v>1352908.63</v>
      </c>
      <c r="T7" s="447"/>
      <c r="U7" s="465">
        <v>1133281.3799999999</v>
      </c>
      <c r="V7" s="443"/>
      <c r="W7" s="464">
        <v>1227987.99</v>
      </c>
      <c r="X7" s="447"/>
      <c r="Y7" s="465">
        <v>724321.07</v>
      </c>
      <c r="Z7" s="584"/>
      <c r="AA7" s="556">
        <f>SUM(C7,E7,G7,I7,K7,M7,O7,Q7,S7,U7,W7,Y7)</f>
        <v>12800564.319999998</v>
      </c>
      <c r="AD7" s="463"/>
    </row>
    <row r="8" spans="1:31" s="449" customFormat="1" ht="12.75" customHeight="1" x14ac:dyDescent="0.3">
      <c r="A8" s="468"/>
      <c r="B8" s="443"/>
      <c r="C8" s="469"/>
      <c r="D8" s="447"/>
      <c r="E8" s="470"/>
      <c r="F8" s="443"/>
      <c r="G8" s="469"/>
      <c r="H8" s="447"/>
      <c r="I8" s="470"/>
      <c r="J8" s="443"/>
      <c r="K8" s="469"/>
      <c r="L8" s="447"/>
      <c r="M8" s="470"/>
      <c r="N8" s="443"/>
      <c r="O8" s="460"/>
      <c r="P8" s="447"/>
      <c r="Q8" s="470"/>
      <c r="R8" s="443"/>
      <c r="S8" s="469"/>
      <c r="T8" s="447"/>
      <c r="U8" s="470"/>
      <c r="V8" s="443"/>
      <c r="W8" s="469"/>
      <c r="X8" s="447"/>
      <c r="Y8" s="470"/>
      <c r="Z8" s="584"/>
      <c r="AA8" s="510"/>
      <c r="AD8" s="471"/>
    </row>
    <row r="9" spans="1:31" s="474" customFormat="1" ht="12.75" customHeight="1" x14ac:dyDescent="0.3">
      <c r="A9" s="436" t="s">
        <v>24</v>
      </c>
      <c r="B9" s="443"/>
      <c r="C9" s="445"/>
      <c r="D9" s="447"/>
      <c r="F9" s="443"/>
      <c r="G9" s="475"/>
      <c r="H9" s="447"/>
      <c r="J9" s="443"/>
      <c r="K9" s="475"/>
      <c r="L9" s="447"/>
      <c r="N9" s="443"/>
      <c r="O9" s="475"/>
      <c r="P9" s="447"/>
      <c r="R9" s="443"/>
      <c r="S9" s="475"/>
      <c r="T9" s="447"/>
      <c r="U9" s="476"/>
      <c r="V9" s="443"/>
      <c r="W9" s="475"/>
      <c r="X9" s="447"/>
      <c r="Z9" s="584"/>
      <c r="AA9" s="557"/>
      <c r="AB9" s="477"/>
      <c r="AC9" s="477"/>
    </row>
    <row r="10" spans="1:31" s="473" customFormat="1" ht="12.75" customHeight="1" x14ac:dyDescent="0.25">
      <c r="A10" s="440" t="s">
        <v>26</v>
      </c>
      <c r="B10" s="443">
        <v>1216</v>
      </c>
      <c r="C10" s="443">
        <v>41791.839999999997</v>
      </c>
      <c r="D10" s="607">
        <v>1188</v>
      </c>
      <c r="E10" s="607">
        <v>45517.97</v>
      </c>
      <c r="F10" s="443">
        <v>1111</v>
      </c>
      <c r="G10" s="443">
        <v>48429.68</v>
      </c>
      <c r="H10" s="607">
        <v>1061</v>
      </c>
      <c r="I10" s="607">
        <v>43501.58</v>
      </c>
      <c r="J10" s="443">
        <v>877</v>
      </c>
      <c r="K10" s="443">
        <v>43479.01</v>
      </c>
      <c r="L10" s="607">
        <v>1135</v>
      </c>
      <c r="M10" s="607">
        <v>57660.630000000005</v>
      </c>
      <c r="N10" s="443">
        <v>1044</v>
      </c>
      <c r="O10" s="443">
        <v>50606.01</v>
      </c>
      <c r="P10" s="607">
        <v>1237</v>
      </c>
      <c r="Q10" s="607">
        <v>57232.9</v>
      </c>
      <c r="R10" s="443">
        <v>1530</v>
      </c>
      <c r="S10" s="443">
        <v>67934.899999999994</v>
      </c>
      <c r="T10" s="447">
        <v>1215</v>
      </c>
      <c r="U10" s="447">
        <v>51623.16</v>
      </c>
      <c r="V10" s="443">
        <v>1503</v>
      </c>
      <c r="W10" s="443">
        <v>91450.32</v>
      </c>
      <c r="X10" s="447">
        <v>1349</v>
      </c>
      <c r="Y10" s="447">
        <v>57132.959999999999</v>
      </c>
      <c r="Z10" s="584">
        <f>SUM(B10+D10+F10+H10+J10+L10+N10+P10+R10+T10+V10+X10)</f>
        <v>14466</v>
      </c>
      <c r="AA10" s="558">
        <f>SUM(C10,E10,G10,I10,K10,M10,O10,Q10,S10,U10,W10,Y10)</f>
        <v>656360.95999999996</v>
      </c>
      <c r="AB10" s="478"/>
      <c r="AC10" s="479"/>
      <c r="AD10" s="525"/>
      <c r="AE10" s="480"/>
    </row>
    <row r="11" spans="1:31" s="473" customFormat="1" ht="12.75" customHeight="1" x14ac:dyDescent="0.25">
      <c r="A11" s="440" t="s">
        <v>79</v>
      </c>
      <c r="B11" s="443">
        <v>142</v>
      </c>
      <c r="C11" s="443">
        <v>1289.42</v>
      </c>
      <c r="D11" s="607">
        <v>138</v>
      </c>
      <c r="E11" s="607">
        <v>8051.62</v>
      </c>
      <c r="F11" s="443">
        <v>118</v>
      </c>
      <c r="G11" s="443">
        <v>4911.24</v>
      </c>
      <c r="H11" s="607">
        <v>86</v>
      </c>
      <c r="I11" s="607">
        <v>-1272.3599999999999</v>
      </c>
      <c r="J11" s="443">
        <v>155</v>
      </c>
      <c r="K11" s="443">
        <v>6805.17</v>
      </c>
      <c r="L11" s="607">
        <v>142</v>
      </c>
      <c r="M11" s="607">
        <v>7383.27</v>
      </c>
      <c r="N11" s="443">
        <v>130</v>
      </c>
      <c r="O11" s="443">
        <v>3214.81</v>
      </c>
      <c r="P11" s="607">
        <v>195</v>
      </c>
      <c r="Q11" s="607">
        <v>7775.22</v>
      </c>
      <c r="R11" s="443">
        <v>132</v>
      </c>
      <c r="S11" s="443">
        <v>5634.82</v>
      </c>
      <c r="T11" s="447">
        <v>152</v>
      </c>
      <c r="U11" s="447">
        <v>6696.42</v>
      </c>
      <c r="V11" s="443">
        <v>159</v>
      </c>
      <c r="W11" s="443">
        <v>6298.53</v>
      </c>
      <c r="X11" s="447">
        <v>187</v>
      </c>
      <c r="Y11" s="447">
        <v>10537.02</v>
      </c>
      <c r="Z11" s="584">
        <f>SUM(B11+D11+F11+H11+J11+L11+N11+P11+R11+T11+V11+X11)</f>
        <v>1736</v>
      </c>
      <c r="AA11" s="558">
        <f>SUM(C11,E11,G11,I11,K11,M11,O11,Q11,S11,U11,W11,Y11)</f>
        <v>67325.179999999993</v>
      </c>
      <c r="AB11" s="478"/>
      <c r="AC11" s="479"/>
      <c r="AD11" s="525"/>
      <c r="AE11" s="480"/>
    </row>
    <row r="12" spans="1:31" s="473" customFormat="1" ht="12.75" customHeight="1" x14ac:dyDescent="0.25">
      <c r="A12" s="440" t="s">
        <v>76</v>
      </c>
      <c r="B12" s="443">
        <v>14</v>
      </c>
      <c r="C12" s="443">
        <v>446.46</v>
      </c>
      <c r="D12" s="607">
        <v>7</v>
      </c>
      <c r="E12" s="607">
        <v>145.68</v>
      </c>
      <c r="F12" s="443">
        <v>4</v>
      </c>
      <c r="G12" s="443">
        <v>24</v>
      </c>
      <c r="H12" s="607">
        <v>7</v>
      </c>
      <c r="I12" s="607">
        <v>106.44</v>
      </c>
      <c r="J12" s="443">
        <v>12</v>
      </c>
      <c r="K12" s="443">
        <v>339.55</v>
      </c>
      <c r="L12" s="607">
        <v>9</v>
      </c>
      <c r="M12" s="607">
        <v>121.72</v>
      </c>
      <c r="N12" s="443">
        <v>2</v>
      </c>
      <c r="O12" s="443">
        <v>14.08</v>
      </c>
      <c r="P12" s="607">
        <v>8</v>
      </c>
      <c r="Q12" s="607">
        <v>66.45</v>
      </c>
      <c r="R12" s="443">
        <v>11</v>
      </c>
      <c r="S12" s="443">
        <v>163.38999999999999</v>
      </c>
      <c r="T12" s="447">
        <v>8</v>
      </c>
      <c r="U12" s="447">
        <v>185.89</v>
      </c>
      <c r="V12" s="443">
        <v>25</v>
      </c>
      <c r="W12" s="443">
        <v>1106.3699999999999</v>
      </c>
      <c r="X12" s="447">
        <v>5</v>
      </c>
      <c r="Y12" s="447">
        <v>134.88</v>
      </c>
      <c r="Z12" s="584">
        <f>SUM(B12+D12+F12+H12+J12+L12+N12+P12+R12+T12+V12+X12)</f>
        <v>112</v>
      </c>
      <c r="AA12" s="558">
        <f>SUM(C12,E12,G12,I12,K12,M12,O12,Q12,S12,U12,W12,Y12)</f>
        <v>2854.91</v>
      </c>
      <c r="AB12" s="481"/>
      <c r="AC12" s="479"/>
      <c r="AD12" s="525"/>
    </row>
    <row r="13" spans="1:31" s="449" customFormat="1" ht="12.75" customHeight="1" x14ac:dyDescent="0.25">
      <c r="A13" s="440" t="s">
        <v>70</v>
      </c>
      <c r="B13" s="443">
        <v>1587</v>
      </c>
      <c r="C13" s="443">
        <v>14127.95</v>
      </c>
      <c r="D13" s="447">
        <v>1461</v>
      </c>
      <c r="E13" s="447">
        <v>12347.27</v>
      </c>
      <c r="F13" s="443">
        <v>1392</v>
      </c>
      <c r="G13" s="443">
        <v>14808.91</v>
      </c>
      <c r="H13" s="447">
        <v>1359</v>
      </c>
      <c r="I13" s="447">
        <v>14040.65</v>
      </c>
      <c r="J13" s="443">
        <v>1456</v>
      </c>
      <c r="K13" s="443">
        <v>15050.19</v>
      </c>
      <c r="L13" s="447">
        <v>1038</v>
      </c>
      <c r="M13" s="447">
        <v>11379.06</v>
      </c>
      <c r="N13" s="443">
        <v>920</v>
      </c>
      <c r="O13" s="443">
        <v>13596.16</v>
      </c>
      <c r="P13" s="447">
        <v>1502</v>
      </c>
      <c r="Q13" s="447">
        <v>24343.25</v>
      </c>
      <c r="R13" s="443">
        <v>1862</v>
      </c>
      <c r="S13" s="443">
        <v>21231.94</v>
      </c>
      <c r="T13" s="447">
        <v>1615</v>
      </c>
      <c r="U13" s="447">
        <v>25041.41</v>
      </c>
      <c r="V13" s="443">
        <v>1468</v>
      </c>
      <c r="W13" s="443">
        <v>17465.310000000001</v>
      </c>
      <c r="X13" s="447">
        <v>139</v>
      </c>
      <c r="Y13" s="447">
        <v>17489.32</v>
      </c>
      <c r="Z13" s="584">
        <f>SUM(B13+D13+F13+H13+J13+L13+N13+P13+R13+T13+V13+X13)</f>
        <v>15799</v>
      </c>
      <c r="AA13" s="558">
        <f>SUM(C13,E13,G13,I13,K13,M13,O13,Q13,S13,U13,W13,Y13)</f>
        <v>200921.42</v>
      </c>
      <c r="AB13" s="481"/>
      <c r="AC13" s="479"/>
      <c r="AD13" s="471"/>
    </row>
    <row r="14" spans="1:31" s="571" customFormat="1" ht="12.75" customHeight="1" x14ac:dyDescent="0.3">
      <c r="A14" s="567" t="s">
        <v>20</v>
      </c>
      <c r="B14" s="580">
        <f t="shared" ref="B14:Y14" si="0">SUM(B10:B13)</f>
        <v>2959</v>
      </c>
      <c r="C14" s="568">
        <f t="shared" si="0"/>
        <v>57655.67</v>
      </c>
      <c r="D14" s="592">
        <f t="shared" si="0"/>
        <v>2794</v>
      </c>
      <c r="E14" s="569">
        <f t="shared" si="0"/>
        <v>66062.540000000008</v>
      </c>
      <c r="F14" s="580">
        <f t="shared" si="0"/>
        <v>2625</v>
      </c>
      <c r="G14" s="568">
        <f t="shared" si="0"/>
        <v>68173.83</v>
      </c>
      <c r="H14" s="577">
        <f t="shared" si="0"/>
        <v>2513</v>
      </c>
      <c r="I14" s="569">
        <f t="shared" si="0"/>
        <v>56376.310000000005</v>
      </c>
      <c r="J14" s="580">
        <f t="shared" si="0"/>
        <v>2500</v>
      </c>
      <c r="K14" s="568">
        <f t="shared" si="0"/>
        <v>65673.919999999998</v>
      </c>
      <c r="L14" s="577">
        <f t="shared" si="0"/>
        <v>2324</v>
      </c>
      <c r="M14" s="569">
        <f t="shared" si="0"/>
        <v>76544.680000000008</v>
      </c>
      <c r="N14" s="580">
        <f t="shared" si="0"/>
        <v>2096</v>
      </c>
      <c r="O14" s="568">
        <f t="shared" si="0"/>
        <v>67431.06</v>
      </c>
      <c r="P14" s="577">
        <f t="shared" si="0"/>
        <v>2942</v>
      </c>
      <c r="Q14" s="569">
        <f t="shared" si="0"/>
        <v>89417.82</v>
      </c>
      <c r="R14" s="580">
        <f t="shared" si="0"/>
        <v>3535</v>
      </c>
      <c r="S14" s="568">
        <f t="shared" si="0"/>
        <v>94965.05</v>
      </c>
      <c r="T14" s="577">
        <f t="shared" si="0"/>
        <v>2990</v>
      </c>
      <c r="U14" s="569">
        <f t="shared" si="0"/>
        <v>83546.880000000005</v>
      </c>
      <c r="V14" s="580">
        <f t="shared" si="0"/>
        <v>3155</v>
      </c>
      <c r="W14" s="568">
        <f t="shared" si="0"/>
        <v>116320.53</v>
      </c>
      <c r="X14" s="577">
        <f t="shared" si="0"/>
        <v>1680</v>
      </c>
      <c r="Y14" s="569">
        <f t="shared" si="0"/>
        <v>85294.18</v>
      </c>
      <c r="Z14" s="586">
        <f>B14+D14+F14+H14+J14+L14+N14+P14+R14+T14+V14+X14</f>
        <v>32113</v>
      </c>
      <c r="AA14" s="559">
        <f>SUM(C14,E14,G14,I14,K14,M14,O14,Q14,S14,U14,W14,Y14)</f>
        <v>927462.4700000002</v>
      </c>
      <c r="AB14" s="570"/>
      <c r="AD14" s="572"/>
    </row>
    <row r="15" spans="1:31" s="449" customFormat="1" ht="12.75" customHeight="1" x14ac:dyDescent="0.3">
      <c r="A15" s="435"/>
      <c r="B15" s="443"/>
      <c r="C15" s="483"/>
      <c r="D15" s="447"/>
      <c r="E15" s="484"/>
      <c r="F15" s="443"/>
      <c r="G15" s="483"/>
      <c r="H15" s="581"/>
      <c r="I15" s="485"/>
      <c r="J15" s="443"/>
      <c r="K15" s="483"/>
      <c r="L15" s="447"/>
      <c r="M15" s="485"/>
      <c r="N15" s="443"/>
      <c r="O15" s="483"/>
      <c r="P15" s="447"/>
      <c r="Q15" s="485"/>
      <c r="R15" s="443"/>
      <c r="S15" s="483"/>
      <c r="T15" s="447"/>
      <c r="U15" s="485"/>
      <c r="V15" s="443"/>
      <c r="W15" s="483"/>
      <c r="X15" s="447"/>
      <c r="Y15" s="484"/>
      <c r="Z15" s="584"/>
      <c r="AA15" s="560"/>
      <c r="AB15" s="467"/>
      <c r="AD15" s="482"/>
    </row>
    <row r="16" spans="1:31" ht="12.75" customHeight="1" x14ac:dyDescent="0.3">
      <c r="A16" s="436" t="s">
        <v>25</v>
      </c>
      <c r="B16" s="579"/>
      <c r="C16" s="486"/>
      <c r="F16" s="579"/>
      <c r="G16" s="486"/>
      <c r="H16" s="581"/>
      <c r="J16" s="579"/>
      <c r="K16" s="486"/>
      <c r="N16" s="579"/>
      <c r="O16" s="486"/>
      <c r="R16" s="579"/>
      <c r="S16" s="486"/>
      <c r="V16" s="579"/>
      <c r="W16" s="486"/>
      <c r="Z16" s="585"/>
      <c r="AA16" s="561"/>
    </row>
    <row r="17" spans="1:30" ht="12.75" customHeight="1" x14ac:dyDescent="0.3">
      <c r="A17" s="440" t="s">
        <v>49</v>
      </c>
      <c r="B17" s="579"/>
      <c r="C17" s="487"/>
      <c r="E17" s="488"/>
      <c r="F17" s="579"/>
      <c r="G17" s="487"/>
      <c r="I17" s="488"/>
      <c r="J17" s="579"/>
      <c r="K17" s="487"/>
      <c r="M17" s="488"/>
      <c r="N17" s="579"/>
      <c r="O17" s="487"/>
      <c r="Q17" s="488"/>
      <c r="R17" s="579"/>
      <c r="S17" s="487"/>
      <c r="U17" s="488"/>
      <c r="V17" s="579"/>
      <c r="W17" s="487"/>
      <c r="Y17" s="488"/>
      <c r="Z17" s="585"/>
      <c r="AA17" s="561"/>
    </row>
    <row r="18" spans="1:30" ht="12.75" customHeight="1" x14ac:dyDescent="0.3">
      <c r="A18" s="440" t="s">
        <v>22</v>
      </c>
      <c r="B18" s="579"/>
      <c r="C18" s="487"/>
      <c r="E18" s="488"/>
      <c r="F18" s="579"/>
      <c r="G18" s="487"/>
      <c r="I18" s="488"/>
      <c r="J18" s="579"/>
      <c r="K18" s="487"/>
      <c r="M18" s="488"/>
      <c r="N18" s="579"/>
      <c r="O18" s="487"/>
      <c r="Q18" s="488"/>
      <c r="R18" s="579"/>
      <c r="S18" s="487"/>
      <c r="U18" s="488"/>
      <c r="V18" s="579"/>
      <c r="W18" s="487"/>
      <c r="Y18" s="488"/>
      <c r="Z18" s="585"/>
      <c r="AA18" s="561"/>
    </row>
    <row r="19" spans="1:30" ht="12.75" customHeight="1" x14ac:dyDescent="0.25">
      <c r="A19" s="440" t="s">
        <v>53</v>
      </c>
      <c r="B19" s="579">
        <v>-2</v>
      </c>
      <c r="C19" s="487">
        <v>29502.44</v>
      </c>
      <c r="D19" s="576">
        <v>25</v>
      </c>
      <c r="E19" s="488">
        <v>22687.9</v>
      </c>
      <c r="F19" s="579">
        <v>3</v>
      </c>
      <c r="G19" s="487">
        <v>21169.3</v>
      </c>
      <c r="H19" s="576">
        <v>4</v>
      </c>
      <c r="I19" s="488">
        <v>15285.31</v>
      </c>
      <c r="J19" s="579">
        <v>33</v>
      </c>
      <c r="K19" s="487">
        <v>21310.53</v>
      </c>
      <c r="L19" s="576">
        <v>15</v>
      </c>
      <c r="M19" s="488">
        <v>18501</v>
      </c>
      <c r="N19" s="579">
        <v>22</v>
      </c>
      <c r="O19" s="487">
        <v>38674.85</v>
      </c>
      <c r="P19" s="576">
        <v>5</v>
      </c>
      <c r="Q19" s="488">
        <v>22902.12</v>
      </c>
      <c r="R19" s="579">
        <v>-2</v>
      </c>
      <c r="S19" s="487">
        <v>27093.29</v>
      </c>
      <c r="T19" s="576">
        <v>1</v>
      </c>
      <c r="U19" s="488">
        <v>35044.839999999997</v>
      </c>
      <c r="V19" s="579">
        <v>-12</v>
      </c>
      <c r="W19" s="487">
        <v>35690.660000000003</v>
      </c>
      <c r="X19" s="576">
        <v>-15</v>
      </c>
      <c r="Y19" s="488">
        <v>23310.28</v>
      </c>
      <c r="Z19" s="584">
        <f>SUM(B19+D19+F19+H19+J19+L19+N19+P19+R19+T19+V19+X19)</f>
        <v>77</v>
      </c>
      <c r="AA19" s="558">
        <f>SUM(C19,E19,G19,I19,K19,M19,O19,Q19,S19,U19,W19,Y19)</f>
        <v>311172.52</v>
      </c>
    </row>
    <row r="20" spans="1:30" ht="12.75" customHeight="1" x14ac:dyDescent="0.25">
      <c r="A20" s="440" t="s">
        <v>23</v>
      </c>
      <c r="B20" s="579">
        <v>4</v>
      </c>
      <c r="C20" s="487">
        <v>2931.07</v>
      </c>
      <c r="D20" s="576">
        <v>5</v>
      </c>
      <c r="E20" s="488">
        <v>2620.5100000000002</v>
      </c>
      <c r="F20" s="579">
        <v>6</v>
      </c>
      <c r="G20" s="487">
        <v>3693.83</v>
      </c>
      <c r="H20" s="576">
        <v>18</v>
      </c>
      <c r="I20" s="488">
        <v>5689.57</v>
      </c>
      <c r="J20" s="579">
        <v>183</v>
      </c>
      <c r="K20" s="487">
        <v>96488.92</v>
      </c>
      <c r="L20" s="576">
        <v>1</v>
      </c>
      <c r="M20" s="488">
        <v>685.04</v>
      </c>
      <c r="N20" s="579">
        <v>0</v>
      </c>
      <c r="O20" s="487">
        <v>1156.7</v>
      </c>
      <c r="P20" s="576">
        <v>7</v>
      </c>
      <c r="Q20" s="488">
        <v>5736.2</v>
      </c>
      <c r="R20" s="579">
        <v>8</v>
      </c>
      <c r="S20" s="487">
        <v>7518.8</v>
      </c>
      <c r="T20" s="576">
        <v>87</v>
      </c>
      <c r="U20" s="488">
        <v>41846.019999999997</v>
      </c>
      <c r="V20" s="579">
        <v>-1</v>
      </c>
      <c r="W20" s="487">
        <v>2392.94</v>
      </c>
      <c r="X20" s="576">
        <v>-1</v>
      </c>
      <c r="Y20" s="488">
        <v>2037.14</v>
      </c>
      <c r="Z20" s="584">
        <f>SUM(B20+D20+F20+H20+J20+L20+N20+P20+R20+T20+V20+X20)</f>
        <v>317</v>
      </c>
      <c r="AA20" s="558">
        <f>SUM(C20,E20,G20,I20,K20,M20,O20,Q20,S20,U20,W20,Y20)</f>
        <v>172796.74</v>
      </c>
    </row>
    <row r="21" spans="1:30" ht="12.75" customHeight="1" x14ac:dyDescent="0.25">
      <c r="A21" s="440" t="s">
        <v>55</v>
      </c>
      <c r="B21" s="579">
        <v>3</v>
      </c>
      <c r="C21" s="487">
        <v>1452.68</v>
      </c>
      <c r="D21" s="576">
        <v>13</v>
      </c>
      <c r="E21" s="488">
        <v>5761.63</v>
      </c>
      <c r="F21" s="579">
        <v>7</v>
      </c>
      <c r="G21" s="487">
        <v>2299.98</v>
      </c>
      <c r="H21" s="576">
        <v>6</v>
      </c>
      <c r="I21" s="488">
        <v>4272.8999999999996</v>
      </c>
      <c r="J21" s="579">
        <v>10</v>
      </c>
      <c r="K21" s="487">
        <v>4984.6099999999997</v>
      </c>
      <c r="L21" s="576">
        <v>3</v>
      </c>
      <c r="M21" s="488">
        <v>773.48</v>
      </c>
      <c r="N21" s="579">
        <v>2</v>
      </c>
      <c r="O21" s="487">
        <v>474.42</v>
      </c>
      <c r="P21" s="576">
        <v>17</v>
      </c>
      <c r="Q21" s="488">
        <v>5827.84</v>
      </c>
      <c r="R21" s="579">
        <v>15</v>
      </c>
      <c r="S21" s="487">
        <v>5301.76</v>
      </c>
      <c r="T21" s="576">
        <v>3</v>
      </c>
      <c r="U21" s="488">
        <v>1307.42</v>
      </c>
      <c r="V21" s="579">
        <v>2</v>
      </c>
      <c r="W21" s="487">
        <v>357</v>
      </c>
      <c r="X21" s="576">
        <v>5</v>
      </c>
      <c r="Y21" s="488">
        <v>2264.02</v>
      </c>
      <c r="Z21" s="584">
        <f>SUM(B21+D21+F21+H21+J21+L21+N21+P21+R21+T21+V21+X21)</f>
        <v>86</v>
      </c>
      <c r="AA21" s="558">
        <f>SUM(C21,E21,G21,I21,K21,M21,O21,Q21,S21,U21,W21,Y21)</f>
        <v>35077.739999999991</v>
      </c>
    </row>
    <row r="22" spans="1:30" s="574" customFormat="1" ht="13" x14ac:dyDescent="0.3">
      <c r="A22" s="573" t="s">
        <v>21</v>
      </c>
      <c r="B22" s="580">
        <f>SUM(B18:B21)</f>
        <v>5</v>
      </c>
      <c r="C22" s="568">
        <f>SUM(C18:C21)</f>
        <v>33886.189999999995</v>
      </c>
      <c r="D22" s="577">
        <f>SUM(D18:D21)</f>
        <v>43</v>
      </c>
      <c r="E22" s="569">
        <f>SUM(E18:E21)</f>
        <v>31070.040000000005</v>
      </c>
      <c r="F22" s="580">
        <f>SUM(F18:F21)</f>
        <v>16</v>
      </c>
      <c r="G22" s="568">
        <f t="shared" ref="G22:Y22" si="1">SUM(G18:G21)</f>
        <v>27163.109999999997</v>
      </c>
      <c r="H22" s="577">
        <f>SUM(H18:H21)</f>
        <v>28</v>
      </c>
      <c r="I22" s="569">
        <f t="shared" si="1"/>
        <v>25247.78</v>
      </c>
      <c r="J22" s="580">
        <f>SUM(J18:J21)</f>
        <v>226</v>
      </c>
      <c r="K22" s="568">
        <f t="shared" si="1"/>
        <v>122784.06</v>
      </c>
      <c r="L22" s="577">
        <f>SUM(L18:L21)</f>
        <v>19</v>
      </c>
      <c r="M22" s="569">
        <f t="shared" si="1"/>
        <v>19959.52</v>
      </c>
      <c r="N22" s="580">
        <f>SUM(N18:N21)</f>
        <v>24</v>
      </c>
      <c r="O22" s="568">
        <f t="shared" si="1"/>
        <v>40305.969999999994</v>
      </c>
      <c r="P22" s="577">
        <f>SUM(P18:P21)</f>
        <v>29</v>
      </c>
      <c r="Q22" s="569">
        <f t="shared" si="1"/>
        <v>34466.160000000003</v>
      </c>
      <c r="R22" s="580">
        <f>SUM(R18:R21)</f>
        <v>21</v>
      </c>
      <c r="S22" s="568">
        <f t="shared" si="1"/>
        <v>39913.850000000006</v>
      </c>
      <c r="T22" s="577">
        <f>SUM(T18:T21)</f>
        <v>91</v>
      </c>
      <c r="U22" s="569">
        <f t="shared" si="1"/>
        <v>78198.279999999984</v>
      </c>
      <c r="V22" s="580">
        <f>SUM(V18:V21)</f>
        <v>-11</v>
      </c>
      <c r="W22" s="568">
        <f t="shared" si="1"/>
        <v>38440.600000000006</v>
      </c>
      <c r="X22" s="577">
        <f>SUM(X18:X21)</f>
        <v>-11</v>
      </c>
      <c r="Y22" s="569">
        <f t="shared" si="1"/>
        <v>27611.439999999999</v>
      </c>
      <c r="Z22" s="586">
        <f>SUM(Z18:Z21)</f>
        <v>480</v>
      </c>
      <c r="AA22" s="562">
        <f>SUM(AA18:AA21)</f>
        <v>519047</v>
      </c>
    </row>
    <row r="23" spans="1:30" ht="12.75" customHeight="1" x14ac:dyDescent="0.3">
      <c r="A23" s="436"/>
      <c r="B23" s="579"/>
      <c r="C23" s="487"/>
      <c r="E23" s="488"/>
      <c r="F23" s="579"/>
      <c r="G23" s="487"/>
      <c r="I23" s="488"/>
      <c r="J23" s="579"/>
      <c r="K23" s="487"/>
      <c r="M23" s="488"/>
      <c r="N23" s="579"/>
      <c r="O23" s="487"/>
      <c r="Q23" s="488"/>
      <c r="R23" s="579"/>
      <c r="S23" s="487"/>
      <c r="U23" s="488"/>
      <c r="V23" s="579"/>
      <c r="W23" s="487"/>
      <c r="Y23" s="488"/>
      <c r="Z23" s="585"/>
      <c r="AA23" s="561"/>
    </row>
    <row r="24" spans="1:30" ht="12.75" customHeight="1" x14ac:dyDescent="0.3">
      <c r="A24" s="436" t="s">
        <v>27</v>
      </c>
      <c r="B24" s="579"/>
      <c r="C24" s="486"/>
      <c r="F24" s="579"/>
      <c r="G24" s="486"/>
      <c r="J24" s="579"/>
      <c r="K24" s="487"/>
      <c r="M24" s="488"/>
      <c r="N24" s="579"/>
      <c r="O24" s="487"/>
      <c r="Q24" s="488"/>
      <c r="R24" s="579"/>
      <c r="S24" s="487"/>
      <c r="U24" s="488"/>
      <c r="V24" s="579"/>
      <c r="W24" s="487"/>
      <c r="Y24" s="488"/>
      <c r="Z24" s="585"/>
      <c r="AA24" s="561"/>
    </row>
    <row r="25" spans="1:30" ht="12.75" customHeight="1" x14ac:dyDescent="0.3">
      <c r="A25" s="440" t="s">
        <v>50</v>
      </c>
      <c r="B25" s="579"/>
      <c r="C25" s="489"/>
      <c r="E25" s="490"/>
      <c r="F25" s="579"/>
      <c r="G25" s="491"/>
      <c r="I25" s="492"/>
      <c r="J25" s="579"/>
      <c r="K25" s="493"/>
      <c r="M25" s="490"/>
      <c r="N25" s="579"/>
      <c r="O25" s="489"/>
      <c r="Q25" s="490"/>
      <c r="R25" s="579"/>
      <c r="S25" s="489"/>
      <c r="U25" s="490"/>
      <c r="V25" s="579"/>
      <c r="W25" s="489"/>
      <c r="Y25" s="490"/>
      <c r="Z25" s="585"/>
      <c r="AA25" s="561"/>
    </row>
    <row r="26" spans="1:30" ht="12.75" customHeight="1" x14ac:dyDescent="0.3">
      <c r="A26" s="440" t="s">
        <v>51</v>
      </c>
      <c r="B26" s="579"/>
      <c r="C26" s="489"/>
      <c r="E26" s="490"/>
      <c r="F26" s="579"/>
      <c r="G26" s="491"/>
      <c r="I26" s="492"/>
      <c r="J26" s="579"/>
      <c r="K26" s="493"/>
      <c r="M26" s="490"/>
      <c r="N26" s="579"/>
      <c r="O26" s="489"/>
      <c r="Q26" s="490"/>
      <c r="R26" s="579"/>
      <c r="S26" s="489"/>
      <c r="U26" s="490"/>
      <c r="V26" s="579"/>
      <c r="W26" s="489"/>
      <c r="Y26" s="490"/>
      <c r="Z26" s="585"/>
      <c r="AA26" s="561"/>
      <c r="AD26" s="494"/>
    </row>
    <row r="27" spans="1:30" s="497" customFormat="1" ht="12.75" customHeight="1" x14ac:dyDescent="0.3">
      <c r="A27" s="468" t="s">
        <v>68</v>
      </c>
      <c r="B27" s="580">
        <f t="shared" ref="B27:Y27" si="2">B25+B26</f>
        <v>0</v>
      </c>
      <c r="C27" s="495">
        <f t="shared" si="2"/>
        <v>0</v>
      </c>
      <c r="D27" s="577">
        <f t="shared" si="2"/>
        <v>0</v>
      </c>
      <c r="E27" s="496">
        <f t="shared" si="2"/>
        <v>0</v>
      </c>
      <c r="F27" s="580">
        <f t="shared" si="2"/>
        <v>0</v>
      </c>
      <c r="G27" s="495">
        <f t="shared" si="2"/>
        <v>0</v>
      </c>
      <c r="H27" s="577">
        <f t="shared" si="2"/>
        <v>0</v>
      </c>
      <c r="I27" s="496">
        <f t="shared" si="2"/>
        <v>0</v>
      </c>
      <c r="J27" s="580">
        <f t="shared" si="2"/>
        <v>0</v>
      </c>
      <c r="K27" s="495">
        <f t="shared" si="2"/>
        <v>0</v>
      </c>
      <c r="L27" s="577">
        <f t="shared" si="2"/>
        <v>0</v>
      </c>
      <c r="M27" s="496">
        <f t="shared" si="2"/>
        <v>0</v>
      </c>
      <c r="N27" s="580">
        <f t="shared" si="2"/>
        <v>0</v>
      </c>
      <c r="O27" s="495">
        <f t="shared" si="2"/>
        <v>0</v>
      </c>
      <c r="P27" s="577">
        <f t="shared" si="2"/>
        <v>0</v>
      </c>
      <c r="Q27" s="496">
        <f t="shared" si="2"/>
        <v>0</v>
      </c>
      <c r="R27" s="580">
        <f t="shared" si="2"/>
        <v>0</v>
      </c>
      <c r="S27" s="495">
        <f t="shared" si="2"/>
        <v>0</v>
      </c>
      <c r="T27" s="577">
        <f t="shared" si="2"/>
        <v>0</v>
      </c>
      <c r="U27" s="496">
        <f t="shared" si="2"/>
        <v>0</v>
      </c>
      <c r="V27" s="580">
        <f t="shared" si="2"/>
        <v>0</v>
      </c>
      <c r="W27" s="495">
        <f t="shared" si="2"/>
        <v>0</v>
      </c>
      <c r="X27" s="577">
        <f t="shared" si="2"/>
        <v>0</v>
      </c>
      <c r="Y27" s="496">
        <f t="shared" si="2"/>
        <v>0</v>
      </c>
      <c r="Z27" s="586">
        <f t="shared" ref="Z27:AA27" si="3">SUM(Z25:Z26)</f>
        <v>0</v>
      </c>
      <c r="AA27" s="559">
        <f t="shared" si="3"/>
        <v>0</v>
      </c>
    </row>
    <row r="28" spans="1:30" s="497" customFormat="1" ht="12.75" customHeight="1" x14ac:dyDescent="0.3">
      <c r="A28" s="468"/>
      <c r="B28" s="443"/>
      <c r="C28" s="498"/>
      <c r="D28" s="447"/>
      <c r="E28" s="499"/>
      <c r="F28" s="443"/>
      <c r="G28" s="498"/>
      <c r="H28" s="447"/>
      <c r="I28" s="499"/>
      <c r="J28" s="443"/>
      <c r="K28" s="498"/>
      <c r="L28" s="447"/>
      <c r="M28" s="499"/>
      <c r="N28" s="443"/>
      <c r="O28" s="498"/>
      <c r="P28" s="447"/>
      <c r="Q28" s="499"/>
      <c r="R28" s="443"/>
      <c r="S28" s="498"/>
      <c r="T28" s="447"/>
      <c r="U28" s="499"/>
      <c r="V28" s="443"/>
      <c r="W28" s="498"/>
      <c r="X28" s="447"/>
      <c r="Y28" s="499"/>
      <c r="Z28" s="584"/>
      <c r="AA28" s="510"/>
    </row>
    <row r="29" spans="1:30" ht="12.75" customHeight="1" x14ac:dyDescent="0.3">
      <c r="A29" s="500" t="s">
        <v>19</v>
      </c>
      <c r="B29" s="579">
        <f t="shared" ref="B29:AA29" si="4">SUM(B14+B22+B27)</f>
        <v>2964</v>
      </c>
      <c r="C29" s="457">
        <f t="shared" si="4"/>
        <v>91541.859999999986</v>
      </c>
      <c r="D29" s="576">
        <f t="shared" si="4"/>
        <v>2837</v>
      </c>
      <c r="E29" s="458">
        <f t="shared" si="4"/>
        <v>97132.580000000016</v>
      </c>
      <c r="F29" s="579">
        <f t="shared" si="4"/>
        <v>2641</v>
      </c>
      <c r="G29" s="457">
        <f t="shared" si="4"/>
        <v>95336.94</v>
      </c>
      <c r="H29" s="576">
        <f t="shared" si="4"/>
        <v>2541</v>
      </c>
      <c r="I29" s="458">
        <f t="shared" si="4"/>
        <v>81624.09</v>
      </c>
      <c r="J29" s="579">
        <f t="shared" si="4"/>
        <v>2726</v>
      </c>
      <c r="K29" s="457">
        <f t="shared" si="4"/>
        <v>188457.97999999998</v>
      </c>
      <c r="L29" s="576">
        <f t="shared" si="4"/>
        <v>2343</v>
      </c>
      <c r="M29" s="458">
        <f t="shared" si="4"/>
        <v>96504.200000000012</v>
      </c>
      <c r="N29" s="579">
        <f t="shared" si="4"/>
        <v>2120</v>
      </c>
      <c r="O29" s="457">
        <f t="shared" si="4"/>
        <v>107737.03</v>
      </c>
      <c r="P29" s="576">
        <f t="shared" si="4"/>
        <v>2971</v>
      </c>
      <c r="Q29" s="458">
        <f t="shared" si="4"/>
        <v>123883.98000000001</v>
      </c>
      <c r="R29" s="579">
        <f t="shared" si="4"/>
        <v>3556</v>
      </c>
      <c r="S29" s="457">
        <f t="shared" si="4"/>
        <v>134878.90000000002</v>
      </c>
      <c r="T29" s="576">
        <f t="shared" si="4"/>
        <v>3081</v>
      </c>
      <c r="U29" s="458">
        <f t="shared" si="4"/>
        <v>161745.15999999997</v>
      </c>
      <c r="V29" s="579">
        <f t="shared" si="4"/>
        <v>3144</v>
      </c>
      <c r="W29" s="457">
        <f t="shared" si="4"/>
        <v>154761.13</v>
      </c>
      <c r="X29" s="576">
        <f t="shared" si="4"/>
        <v>1669</v>
      </c>
      <c r="Y29" s="458">
        <f t="shared" si="4"/>
        <v>112905.62</v>
      </c>
      <c r="Z29" s="585">
        <f t="shared" si="4"/>
        <v>32593</v>
      </c>
      <c r="AA29" s="561">
        <f t="shared" si="4"/>
        <v>1446509.4700000002</v>
      </c>
    </row>
    <row r="30" spans="1:30" s="449" customFormat="1" ht="12.75" customHeight="1" x14ac:dyDescent="0.25">
      <c r="A30" s="471"/>
      <c r="B30" s="443"/>
      <c r="C30" s="443"/>
      <c r="D30" s="447"/>
      <c r="E30" s="447"/>
      <c r="F30" s="443"/>
      <c r="G30" s="443"/>
      <c r="H30" s="447"/>
      <c r="I30" s="447"/>
      <c r="J30" s="443"/>
      <c r="K30" s="443"/>
      <c r="L30" s="447"/>
      <c r="M30" s="447"/>
      <c r="N30" s="443"/>
      <c r="O30" s="443"/>
      <c r="P30" s="447"/>
      <c r="R30" s="443"/>
      <c r="S30" s="501"/>
      <c r="T30" s="447"/>
      <c r="U30" s="502"/>
      <c r="V30" s="443"/>
      <c r="W30" s="443"/>
      <c r="X30" s="447"/>
      <c r="Z30" s="584"/>
      <c r="AA30" s="557"/>
    </row>
    <row r="31" spans="1:30" s="449" customFormat="1" ht="12.75" customHeight="1" x14ac:dyDescent="0.3">
      <c r="A31" s="436" t="s">
        <v>28</v>
      </c>
      <c r="B31" s="443"/>
      <c r="C31" s="460"/>
      <c r="D31" s="447"/>
      <c r="E31" s="461"/>
      <c r="F31" s="443"/>
      <c r="G31" s="503"/>
      <c r="H31" s="447"/>
      <c r="I31" s="461"/>
      <c r="J31" s="443"/>
      <c r="K31" s="460"/>
      <c r="L31" s="447"/>
      <c r="M31" s="461"/>
      <c r="N31" s="443"/>
      <c r="O31" s="460"/>
      <c r="P31" s="447"/>
      <c r="Q31" s="461"/>
      <c r="R31" s="443"/>
      <c r="S31" s="460"/>
      <c r="T31" s="447"/>
      <c r="U31" s="461"/>
      <c r="V31" s="443"/>
      <c r="W31" s="460"/>
      <c r="X31" s="447"/>
      <c r="Y31" s="461"/>
      <c r="Z31" s="584"/>
      <c r="AA31" s="510"/>
    </row>
    <row r="32" spans="1:30" x14ac:dyDescent="0.25">
      <c r="A32" s="463" t="s">
        <v>46</v>
      </c>
      <c r="B32" s="443">
        <v>2</v>
      </c>
      <c r="C32" s="504">
        <v>1086.8</v>
      </c>
      <c r="D32" s="447"/>
      <c r="E32" s="505"/>
      <c r="F32" s="443"/>
      <c r="G32" s="504"/>
      <c r="H32" s="447"/>
      <c r="I32" s="505"/>
      <c r="J32" s="443">
        <v>7</v>
      </c>
      <c r="K32" s="504">
        <v>2262.4</v>
      </c>
      <c r="L32" s="447">
        <v>30</v>
      </c>
      <c r="M32" s="505">
        <v>6948.33</v>
      </c>
      <c r="N32" s="443">
        <v>11</v>
      </c>
      <c r="O32" s="504">
        <v>3315.71</v>
      </c>
      <c r="P32" s="447">
        <v>6</v>
      </c>
      <c r="Q32" s="505">
        <v>1353.76</v>
      </c>
      <c r="R32" s="443">
        <v>24</v>
      </c>
      <c r="S32" s="504">
        <v>7752.27</v>
      </c>
      <c r="T32" s="447">
        <v>15</v>
      </c>
      <c r="U32" s="505">
        <v>5743.78</v>
      </c>
      <c r="V32" s="443">
        <v>4</v>
      </c>
      <c r="W32" s="504">
        <v>788.35</v>
      </c>
      <c r="X32" s="447">
        <v>2</v>
      </c>
      <c r="Y32" s="505">
        <v>441.09</v>
      </c>
      <c r="Z32" s="585"/>
      <c r="AA32" s="558">
        <f>SUM(C32,E32,G32,I32,K32,M32,O32,Q32,S32,U32,W32,Y32)</f>
        <v>29692.489999999994</v>
      </c>
    </row>
    <row r="33" spans="1:29" x14ac:dyDescent="0.25">
      <c r="A33" s="463" t="s">
        <v>62</v>
      </c>
      <c r="B33" s="443"/>
      <c r="C33" s="504"/>
      <c r="D33" s="447"/>
      <c r="E33" s="505"/>
      <c r="F33" s="443"/>
      <c r="G33" s="504"/>
      <c r="H33" s="447"/>
      <c r="I33" s="505"/>
      <c r="J33" s="443"/>
      <c r="K33" s="504"/>
      <c r="L33" s="447"/>
      <c r="M33" s="505"/>
      <c r="N33" s="443"/>
      <c r="O33" s="504"/>
      <c r="P33" s="447"/>
      <c r="Q33" s="505"/>
      <c r="R33" s="443"/>
      <c r="S33" s="504"/>
      <c r="T33" s="447"/>
      <c r="U33" s="505"/>
      <c r="V33" s="443"/>
      <c r="W33" s="504"/>
      <c r="X33" s="447"/>
      <c r="Y33" s="505"/>
      <c r="Z33" s="585"/>
      <c r="AA33" s="558">
        <f>SUM(C33,E33,G33,I33,K33,M33,O33,Q33,S33,U33,W33,Y33)</f>
        <v>0</v>
      </c>
    </row>
    <row r="34" spans="1:29" x14ac:dyDescent="0.25">
      <c r="A34" s="463" t="s">
        <v>47</v>
      </c>
      <c r="B34" s="453"/>
      <c r="C34" s="506"/>
      <c r="D34" s="454"/>
      <c r="E34" s="507"/>
      <c r="F34" s="453"/>
      <c r="G34" s="506"/>
      <c r="H34" s="454"/>
      <c r="I34" s="507"/>
      <c r="J34" s="453"/>
      <c r="K34" s="506"/>
      <c r="L34" s="454"/>
      <c r="M34" s="507"/>
      <c r="N34" s="453"/>
      <c r="O34" s="506"/>
      <c r="P34" s="454"/>
      <c r="Q34" s="507"/>
      <c r="R34" s="453"/>
      <c r="S34" s="506"/>
      <c r="T34" s="454"/>
      <c r="U34" s="507"/>
      <c r="V34" s="453"/>
      <c r="W34" s="506"/>
      <c r="X34" s="454"/>
      <c r="Y34" s="507"/>
      <c r="Z34" s="587"/>
      <c r="AA34" s="563">
        <f>SUM(C34,E34,G34,I34,K34,M34,O34,Q34,S34,U34,W34,Y34)</f>
        <v>0</v>
      </c>
    </row>
    <row r="35" spans="1:29" s="436" customFormat="1" ht="12.75" customHeight="1" x14ac:dyDescent="0.3">
      <c r="A35" s="436" t="s">
        <v>59</v>
      </c>
      <c r="B35" s="443">
        <f t="shared" ref="B35:AA35" si="5">SUM(B32:B34)</f>
        <v>2</v>
      </c>
      <c r="C35" s="508">
        <f t="shared" si="5"/>
        <v>1086.8</v>
      </c>
      <c r="D35" s="447">
        <f t="shared" si="5"/>
        <v>0</v>
      </c>
      <c r="E35" s="509">
        <f t="shared" si="5"/>
        <v>0</v>
      </c>
      <c r="F35" s="443">
        <f t="shared" si="5"/>
        <v>0</v>
      </c>
      <c r="G35" s="508">
        <f t="shared" si="5"/>
        <v>0</v>
      </c>
      <c r="H35" s="447">
        <f t="shared" si="5"/>
        <v>0</v>
      </c>
      <c r="I35" s="509">
        <f t="shared" si="5"/>
        <v>0</v>
      </c>
      <c r="J35" s="443">
        <f t="shared" si="5"/>
        <v>7</v>
      </c>
      <c r="K35" s="508">
        <f t="shared" si="5"/>
        <v>2262.4</v>
      </c>
      <c r="L35" s="447">
        <f t="shared" si="5"/>
        <v>30</v>
      </c>
      <c r="M35" s="509">
        <f t="shared" si="5"/>
        <v>6948.33</v>
      </c>
      <c r="N35" s="443">
        <f t="shared" si="5"/>
        <v>11</v>
      </c>
      <c r="O35" s="508">
        <f t="shared" si="5"/>
        <v>3315.71</v>
      </c>
      <c r="P35" s="447">
        <f t="shared" si="5"/>
        <v>6</v>
      </c>
      <c r="Q35" s="509">
        <f t="shared" si="5"/>
        <v>1353.76</v>
      </c>
      <c r="R35" s="443">
        <f t="shared" si="5"/>
        <v>24</v>
      </c>
      <c r="S35" s="508">
        <f t="shared" si="5"/>
        <v>7752.27</v>
      </c>
      <c r="T35" s="447">
        <f t="shared" si="5"/>
        <v>15</v>
      </c>
      <c r="U35" s="509">
        <f t="shared" si="5"/>
        <v>5743.78</v>
      </c>
      <c r="V35" s="443">
        <f t="shared" si="5"/>
        <v>4</v>
      </c>
      <c r="W35" s="508">
        <f t="shared" si="5"/>
        <v>788.35</v>
      </c>
      <c r="X35" s="447">
        <f t="shared" si="5"/>
        <v>2</v>
      </c>
      <c r="Y35" s="509">
        <f t="shared" si="5"/>
        <v>441.09</v>
      </c>
      <c r="Z35" s="584">
        <f t="shared" si="5"/>
        <v>0</v>
      </c>
      <c r="AA35" s="510">
        <f t="shared" si="5"/>
        <v>29692.489999999994</v>
      </c>
      <c r="AB35" s="511"/>
      <c r="AC35" s="512"/>
    </row>
    <row r="36" spans="1:29" s="436" customFormat="1" ht="12.75" customHeight="1" x14ac:dyDescent="0.3">
      <c r="B36" s="443"/>
      <c r="C36" s="508"/>
      <c r="D36" s="447"/>
      <c r="E36" s="509"/>
      <c r="F36" s="443"/>
      <c r="G36" s="508"/>
      <c r="H36" s="447"/>
      <c r="I36" s="509"/>
      <c r="J36" s="443"/>
      <c r="K36" s="508"/>
      <c r="L36" s="447"/>
      <c r="M36" s="509"/>
      <c r="N36" s="443"/>
      <c r="O36" s="508"/>
      <c r="P36" s="447"/>
      <c r="Q36" s="509"/>
      <c r="R36" s="443"/>
      <c r="S36" s="508"/>
      <c r="T36" s="447"/>
      <c r="U36" s="509"/>
      <c r="V36" s="443"/>
      <c r="W36" s="508"/>
      <c r="X36" s="447"/>
      <c r="Y36" s="509"/>
      <c r="Z36" s="584"/>
      <c r="AA36" s="510"/>
      <c r="AB36" s="511"/>
      <c r="AC36" s="512"/>
    </row>
    <row r="37" spans="1:29" s="513" customFormat="1" ht="12.75" customHeight="1" x14ac:dyDescent="0.25">
      <c r="A37" s="513" t="s">
        <v>63</v>
      </c>
      <c r="B37" s="579"/>
      <c r="C37" s="491">
        <f>Statewide!C37*0.4</f>
        <v>5006.68</v>
      </c>
      <c r="D37" s="576"/>
      <c r="E37" s="513">
        <f>Statewide!E37*0.4</f>
        <v>5006.68</v>
      </c>
      <c r="F37" s="579"/>
      <c r="G37" s="491">
        <f>Statewide!G37*0.4</f>
        <v>5006.68</v>
      </c>
      <c r="H37" s="576"/>
      <c r="I37" s="513">
        <f>Statewide!I37*0.4</f>
        <v>5006.68</v>
      </c>
      <c r="J37" s="579"/>
      <c r="K37" s="491">
        <f>Statewide!K37*0.4</f>
        <v>5006.68</v>
      </c>
      <c r="L37" s="576"/>
      <c r="M37" s="513">
        <f>Statewide!M37*0.4</f>
        <v>5006.68</v>
      </c>
      <c r="N37" s="579"/>
      <c r="O37" s="491">
        <f>Statewide!O37*0.4</f>
        <v>5006.68</v>
      </c>
      <c r="P37" s="576"/>
      <c r="Q37" s="513">
        <f>Statewide!Q37*0.4</f>
        <v>5006.68</v>
      </c>
      <c r="R37" s="579"/>
      <c r="S37" s="491">
        <f>Statewide!S37*0.4</f>
        <v>5006.68</v>
      </c>
      <c r="T37" s="576"/>
      <c r="U37" s="513">
        <f>Statewide!U37*0.4</f>
        <v>5006.68</v>
      </c>
      <c r="V37" s="579"/>
      <c r="W37" s="491">
        <f>Statewide!W37*0.4</f>
        <v>5006.68</v>
      </c>
      <c r="X37" s="576"/>
      <c r="Y37" s="513">
        <f>Statewide!Y37*0.4</f>
        <v>5006.68</v>
      </c>
      <c r="Z37" s="585"/>
      <c r="AA37" s="564">
        <f>SUM(B37:Z37)</f>
        <v>60080.160000000003</v>
      </c>
    </row>
    <row r="38" spans="1:29" s="440" customFormat="1" ht="12.75" customHeight="1" x14ac:dyDescent="0.3">
      <c r="A38" s="436"/>
      <c r="B38" s="579"/>
      <c r="C38" s="514"/>
      <c r="D38" s="576"/>
      <c r="E38" s="515"/>
      <c r="F38" s="579"/>
      <c r="G38" s="514"/>
      <c r="H38" s="576"/>
      <c r="I38" s="515"/>
      <c r="J38" s="579"/>
      <c r="K38" s="514"/>
      <c r="L38" s="576"/>
      <c r="M38" s="515"/>
      <c r="N38" s="579"/>
      <c r="O38" s="514"/>
      <c r="P38" s="576"/>
      <c r="Q38" s="515"/>
      <c r="R38" s="579"/>
      <c r="S38" s="514"/>
      <c r="T38" s="576"/>
      <c r="U38" s="515"/>
      <c r="V38" s="579"/>
      <c r="W38" s="514"/>
      <c r="X38" s="576"/>
      <c r="Y38" s="515"/>
      <c r="Z38" s="585"/>
      <c r="AA38" s="565"/>
    </row>
    <row r="39" spans="1:29" s="519" customFormat="1" ht="26" x14ac:dyDescent="0.25">
      <c r="A39" s="516" t="s">
        <v>64</v>
      </c>
      <c r="B39" s="578"/>
      <c r="C39" s="517">
        <f>C29-C3-C35-(C37-C4)</f>
        <v>38604.379999999983</v>
      </c>
      <c r="D39" s="578"/>
      <c r="E39" s="517">
        <f>E29-E3-E35-(E37-E4)</f>
        <v>46765.900000000016</v>
      </c>
      <c r="F39" s="578"/>
      <c r="G39" s="517">
        <f>G29-G3-G35-(G37-G4)</f>
        <v>46870.26</v>
      </c>
      <c r="H39" s="578"/>
      <c r="I39" s="517">
        <f>I29-I3-I35-(I37-I4)</f>
        <v>34717.409999999996</v>
      </c>
      <c r="J39" s="578"/>
      <c r="K39" s="517">
        <f>K29-K3-K35-(K37-K4)</f>
        <v>139868.9</v>
      </c>
      <c r="L39" s="578"/>
      <c r="M39" s="517">
        <f>M29-M3-M35-(M37-M4)</f>
        <v>47089.19000000001</v>
      </c>
      <c r="N39" s="578"/>
      <c r="O39" s="517">
        <f>O29-O3-O35-(O37-O4)</f>
        <v>58234.64</v>
      </c>
      <c r="P39" s="578"/>
      <c r="Q39" s="517">
        <f>Q29-Q3-Q35-(Q37-Q4)</f>
        <v>72763.540000000008</v>
      </c>
      <c r="R39" s="578"/>
      <c r="S39" s="517">
        <f>S29-S3-S35-(S37-S4)</f>
        <v>65347.950000000019</v>
      </c>
      <c r="T39" s="578"/>
      <c r="U39" s="517">
        <f>U29-U3-U35-(U37-U4)</f>
        <v>96934.699999999983</v>
      </c>
      <c r="V39" s="578"/>
      <c r="W39" s="517">
        <f>W29-W3-W35-(W37-W4)</f>
        <v>93986.1</v>
      </c>
      <c r="X39" s="578"/>
      <c r="Y39" s="517">
        <f>Y29-Y3-Y35-(Y37-Y4)</f>
        <v>55877.85</v>
      </c>
      <c r="Z39" s="578"/>
      <c r="AA39" s="566">
        <f>AA29-AA3-AA35-(AA37-AA4)</f>
        <v>797060.82000000018</v>
      </c>
      <c r="AB39" s="518"/>
      <c r="AC39" s="518"/>
    </row>
  </sheetData>
  <sheetProtection algorithmName="SHA-512" hashValue="p2ok+Vh7ybfL096IFd/qVsGOToyLR+fvQxsDsqUEyXGdapb17o+VIeutoicuOQ4GbILAuq86XFa62FNfAP6Gqw==" saltValue="KZs+Xx3ubH1rW+6TeZlfXQ==" spinCount="100000" sheet="1" objects="1" scenarios="1" formatCells="0" formatColumns="0" formatRows="0" sort="0" autoFilter="0"/>
  <mergeCells count="12">
    <mergeCell ref="B1:C1"/>
    <mergeCell ref="D1:E1"/>
    <mergeCell ref="F1:G1"/>
    <mergeCell ref="H1:I1"/>
    <mergeCell ref="J1:K1"/>
    <mergeCell ref="V1:W1"/>
    <mergeCell ref="X1:Y1"/>
    <mergeCell ref="L1:M1"/>
    <mergeCell ref="N1:O1"/>
    <mergeCell ref="P1:Q1"/>
    <mergeCell ref="R1:S1"/>
    <mergeCell ref="T1:U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AE39"/>
  <sheetViews>
    <sheetView zoomScaleNormal="100" workbookViewId="0">
      <pane xSplit="1" topLeftCell="L1" activePane="topRight" state="frozen"/>
      <selection activeCell="X32" sqref="X32"/>
      <selection pane="topRight"/>
    </sheetView>
  </sheetViews>
  <sheetFormatPr defaultColWidth="9.1796875" defaultRowHeight="13" x14ac:dyDescent="0.3"/>
  <cols>
    <col min="1" max="1" width="50.7265625" style="346" customWidth="1"/>
    <col min="2" max="2" width="9.7265625" style="356" customWidth="1"/>
    <col min="3" max="3" width="14.54296875" style="357" customWidth="1"/>
    <col min="4" max="4" width="9.7265625" style="356" customWidth="1"/>
    <col min="5" max="5" width="14.54296875" style="357" customWidth="1"/>
    <col min="6" max="6" width="9.7265625" style="356" customWidth="1"/>
    <col min="7" max="7" width="14.54296875" style="357" customWidth="1"/>
    <col min="8" max="8" width="9.7265625" style="356" customWidth="1"/>
    <col min="9" max="9" width="14.54296875" style="357" customWidth="1"/>
    <col min="10" max="10" width="9.7265625" style="356" customWidth="1"/>
    <col min="11" max="11" width="14.54296875" style="357" customWidth="1"/>
    <col min="12" max="12" width="9.7265625" style="356" customWidth="1"/>
    <col min="13" max="13" width="14.54296875" style="357" customWidth="1"/>
    <col min="14" max="14" width="9.7265625" style="356" customWidth="1"/>
    <col min="15" max="15" width="14.54296875" style="357" customWidth="1"/>
    <col min="16" max="16" width="9.7265625" style="356" customWidth="1"/>
    <col min="17" max="17" width="14.54296875" style="357" customWidth="1"/>
    <col min="18" max="18" width="9.7265625" style="356" customWidth="1"/>
    <col min="19" max="19" width="14.54296875" style="357" customWidth="1"/>
    <col min="20" max="20" width="9.7265625" style="356" customWidth="1"/>
    <col min="21" max="21" width="14.54296875" style="357" customWidth="1"/>
    <col min="22" max="22" width="9.7265625" style="356" customWidth="1"/>
    <col min="23" max="23" width="14.54296875" style="357" customWidth="1"/>
    <col min="24" max="24" width="9.7265625" style="356" customWidth="1"/>
    <col min="25" max="25" width="14.54296875" style="357" customWidth="1"/>
    <col min="26" max="26" width="9.7265625" style="356" customWidth="1"/>
    <col min="27" max="27" width="14.54296875" style="433" customWidth="1"/>
    <col min="28" max="28" width="12.26953125" style="345" bestFit="1" customWidth="1"/>
    <col min="29" max="29" width="11.7265625" style="346" bestFit="1" customWidth="1"/>
    <col min="30" max="16384" width="9.1796875" style="346"/>
  </cols>
  <sheetData>
    <row r="1" spans="1:31" ht="16.5" customHeight="1" x14ac:dyDescent="0.3">
      <c r="A1" s="96" t="s">
        <v>98</v>
      </c>
      <c r="B1" s="623" t="s">
        <v>0</v>
      </c>
      <c r="C1" s="623"/>
      <c r="D1" s="624" t="s">
        <v>1</v>
      </c>
      <c r="E1" s="624"/>
      <c r="F1" s="623" t="s">
        <v>2</v>
      </c>
      <c r="G1" s="623"/>
      <c r="H1" s="624" t="s">
        <v>3</v>
      </c>
      <c r="I1" s="624"/>
      <c r="J1" s="623" t="s">
        <v>4</v>
      </c>
      <c r="K1" s="623"/>
      <c r="L1" s="624" t="s">
        <v>5</v>
      </c>
      <c r="M1" s="624"/>
      <c r="N1" s="623" t="s">
        <v>6</v>
      </c>
      <c r="O1" s="623"/>
      <c r="P1" s="624" t="s">
        <v>7</v>
      </c>
      <c r="Q1" s="624"/>
      <c r="R1" s="623" t="s">
        <v>8</v>
      </c>
      <c r="S1" s="623"/>
      <c r="T1" s="624" t="s">
        <v>9</v>
      </c>
      <c r="U1" s="624"/>
      <c r="V1" s="623" t="s">
        <v>10</v>
      </c>
      <c r="W1" s="623"/>
      <c r="X1" s="624" t="s">
        <v>11</v>
      </c>
      <c r="Y1" s="624"/>
      <c r="Z1" s="625" t="s">
        <v>12</v>
      </c>
      <c r="AA1" s="625"/>
    </row>
    <row r="2" spans="1:31" ht="12.75" customHeight="1" x14ac:dyDescent="0.3">
      <c r="A2" s="347" t="s">
        <v>66</v>
      </c>
      <c r="B2" s="348" t="s">
        <v>13</v>
      </c>
      <c r="C2" s="349" t="s">
        <v>14</v>
      </c>
      <c r="D2" s="350" t="s">
        <v>13</v>
      </c>
      <c r="E2" s="351" t="s">
        <v>14</v>
      </c>
      <c r="F2" s="348" t="s">
        <v>13</v>
      </c>
      <c r="G2" s="349" t="s">
        <v>14</v>
      </c>
      <c r="H2" s="350" t="s">
        <v>13</v>
      </c>
      <c r="I2" s="351" t="s">
        <v>14</v>
      </c>
      <c r="J2" s="348" t="s">
        <v>13</v>
      </c>
      <c r="K2" s="349" t="s">
        <v>14</v>
      </c>
      <c r="L2" s="350" t="s">
        <v>13</v>
      </c>
      <c r="M2" s="351" t="s">
        <v>14</v>
      </c>
      <c r="N2" s="348" t="s">
        <v>13</v>
      </c>
      <c r="O2" s="349" t="s">
        <v>14</v>
      </c>
      <c r="P2" s="350" t="s">
        <v>13</v>
      </c>
      <c r="Q2" s="351" t="s">
        <v>14</v>
      </c>
      <c r="R2" s="348" t="s">
        <v>13</v>
      </c>
      <c r="S2" s="349" t="s">
        <v>14</v>
      </c>
      <c r="T2" s="350" t="s">
        <v>13</v>
      </c>
      <c r="U2" s="351" t="s">
        <v>14</v>
      </c>
      <c r="V2" s="348" t="s">
        <v>13</v>
      </c>
      <c r="W2" s="349" t="s">
        <v>14</v>
      </c>
      <c r="X2" s="350" t="s">
        <v>13</v>
      </c>
      <c r="Y2" s="351" t="s">
        <v>14</v>
      </c>
      <c r="Z2" s="352" t="s">
        <v>13</v>
      </c>
      <c r="AA2" s="353" t="s">
        <v>14</v>
      </c>
    </row>
    <row r="3" spans="1:31" ht="12.75" customHeight="1" x14ac:dyDescent="0.25">
      <c r="A3" s="19" t="s">
        <v>77</v>
      </c>
      <c r="B3" s="354">
        <f>'01'!B3+'02'!B3+'03'!B3+'04'!B3+'05'!B3+'05 ACPE'!B3+'06'!B3+'07'!B3+'08'!B3+'09'!B3+'10'!B3+'11'!B3+'12'!B3+'18'!B3+'20'!B3+'25'!B3</f>
        <v>3453</v>
      </c>
      <c r="C3" s="355">
        <f>'01'!C3+'02'!C3+'03'!C3+'04'!C3+'05 ACPE'!C3+'05'!C3+'06'!C3+'07'!C3+'08'!C3+'09'!C3+'10'!C3+'11'!C3+'12'!C3+'18'!C3+'20'!C3+'25'!C3</f>
        <v>28571.5</v>
      </c>
      <c r="D3" s="356">
        <f>'01'!D3+'02'!D3+'03'!D3+'04'!D3+'05 ACPE'!D3+'05'!D3+'06'!D3+'07'!D3+'08'!D3+'09'!D3+'10'!D3+'11'!D3+'12'!D3+'18'!D3+'20'!D3+'25'!D3</f>
        <v>3074</v>
      </c>
      <c r="E3" s="357">
        <f>'01'!E3+'02'!E3+'03'!E3+'04'!E3+'05 ACPE'!E3+'05'!E3+'06'!E3+'07'!E3+'08'!E3+'09'!E3+'10'!E3+'11'!E3+'12'!E3+'18'!E3+'20'!E3+'25'!E3</f>
        <v>25425.5</v>
      </c>
      <c r="F3" s="354">
        <f>'01'!F3+'02'!F3+'03'!F3+'04'!F3+'05 ACPE'!F3+'05'!F3+'06'!F3+'07'!F3+'08'!F3+'09'!F3+'10'!F3+'11'!F3+'12'!F3+'18'!F3+'20'!F3+'25'!F3</f>
        <v>2414</v>
      </c>
      <c r="G3" s="355">
        <f>'01'!G3+'02'!G3+'03'!G3+'04'!G3+'05 ACPE'!G3+'05'!G3+'06'!G3+'07'!G3+'08'!G3+'09'!G3+'10'!G3+'11'!G3+'12'!G3+'18'!G3+'20'!G3+'25'!G3</f>
        <v>20312</v>
      </c>
      <c r="H3" s="356">
        <f>'01'!H3+'02'!H3+'03'!H3+'04'!H3+'05 ACPE'!H3+'05'!H3+'06'!H3+'07'!H3+'08'!H3+'09'!H3+'10'!H3+'11'!H3+'12'!H3+'18'!H3+'20'!H3+'25'!H3</f>
        <v>2177</v>
      </c>
      <c r="I3" s="357">
        <f>'01'!I3+'02'!I3+'03'!I3+'04'!I3+'05 ACPE'!I3+'05'!I3+'06'!I3+'07'!I3+'08'!I3+'09'!I3+'10'!I3+'11'!I3+'12'!I3+'18'!I3+'20'!I3+'25'!I3</f>
        <v>19101</v>
      </c>
      <c r="J3" s="354">
        <f>'01'!J3+'02'!J3+'03'!J3+'04'!J3+'05 ACPE'!J3+'05'!J3+'06'!J3+'07'!J3+'08'!J3+'09'!J3+'10'!J3+'11'!J3+'12'!J3+'18'!J3+'20'!J3+'25'!J3</f>
        <v>2174</v>
      </c>
      <c r="K3" s="355">
        <f>'01'!K3+'02'!K3+'03'!K3+'04'!K3+'05 ACPE'!K3+'05'!K3+'06'!K3+'07'!K3+'08'!K3+'09'!K3+'10'!K3+'11'!K3+'12'!K3+'18'!K3+'20'!K3+'25'!K3</f>
        <v>18826</v>
      </c>
      <c r="L3" s="356">
        <f>'01'!L3+'02'!L3+'03'!L3+'04'!L3+'05 ACPE'!L3+'05'!L3+'06'!L3+'07'!L3+'08'!L3+'09'!L3+'10'!L3+'11'!L3+'12'!L3+'18'!L3+'20'!L3+'25'!L3</f>
        <v>2150</v>
      </c>
      <c r="M3" s="357">
        <f>'01'!M3+'02'!M3+'03'!M3+'04'!M3+'05 ACPE'!M3+'05'!M3+'06'!M3+'07'!M3+'08'!M3+'09'!M3+'10'!M3+'11'!M3+'12'!M3+'18'!M3+'20'!M3+'25'!M3</f>
        <v>18849.5</v>
      </c>
      <c r="N3" s="354">
        <f>'01'!N3+'02'!N3+'03'!N3+'04'!N3+'05 ACPE'!N3+'05'!N3+'06'!N3+'07'!N3+'08'!N3+'09'!N3+'10'!N3+'11'!N3+'12'!N3+'18'!N3+'20'!N3+'25'!N3</f>
        <v>2631</v>
      </c>
      <c r="O3" s="355">
        <f>'01'!O3+'02'!O3+'03'!O3+'04'!O3+'05 ACPE'!O3+'05'!O3+'06'!O3+'07'!O3+'08'!O3+'09'!O3+'10'!O3+'11'!O3+'12'!O3+'18'!O3+'20'!O3+'25'!O3</f>
        <v>21348</v>
      </c>
      <c r="P3" s="356">
        <f>'01'!P3+'02'!P3+'03'!P3+'04'!P3+'05 ACPE'!P3+'05'!P3+'06'!P3+'07'!P3+'08'!P3+'09'!P3+'10'!P3+'11'!P3+'12'!P3+'18'!P3+'20'!P3+'25'!P3</f>
        <v>2557</v>
      </c>
      <c r="Q3" s="357">
        <f>'01'!Q3+'02'!Q3+'03'!Q3+'04'!Q3+'05 ACPE'!Q3+'05'!Q3+'06'!Q3+'07'!Q3+'08'!Q3+'09'!Q3+'10'!Q3+'11'!Q3+'12'!Q3+'18'!Q3+'20'!Q3+'25'!Q3</f>
        <v>20660</v>
      </c>
      <c r="R3" s="354">
        <f>'01'!R3+'02'!R3+'03'!R3+'04'!R3+'05 ACPE'!R3+'05'!R3+'06'!R3+'07'!R3+'08'!R3+'09'!R3+'10'!R3+'11'!R3+'12'!R3+'18'!R3+'20'!R3+'25'!R3</f>
        <v>3631</v>
      </c>
      <c r="S3" s="355">
        <f>'01'!S3+'02'!S3+'03'!S3+'04'!S3+'05 ACPE'!S3+'05'!S3+'06'!S3+'07'!S3+'08'!S3+'09'!S3+'10'!S3+'11'!S3+'12'!S3+'18'!S3+'20'!S3+'25'!S3</f>
        <v>28621</v>
      </c>
      <c r="T3" s="356">
        <f>'01'!T3+'02'!T3+'03'!T3+'04'!T3+'05 ACPE'!T3+'05'!T3+'06'!T3+'07'!T3+'08'!T3+'09'!T3+'10'!T3+'11'!T3+'12'!T3+'18'!T3+'20'!T3+'25'!T3</f>
        <v>3606</v>
      </c>
      <c r="U3" s="357">
        <f>'01'!U3+'02'!U3+'03'!U3+'04'!U3+'05 ACPE'!U3+'05'!U3+'06'!U3+'07'!U3+'08'!U3+'09'!U3+'10'!U3+'11'!U3+'12'!U3+'18'!U3+'20'!U3+'25'!U3</f>
        <v>28281.5</v>
      </c>
      <c r="V3" s="354">
        <f>'01'!V3+'02'!V3+'03'!V3+'04'!V3+'05 ACPE'!V3+'05'!V3+'06'!V3+'07'!V3+'08'!V3+'09'!V3+'10'!V3+'11'!V3+'12'!V3+'18'!V3+'20'!V3+'25'!V3</f>
        <v>3384</v>
      </c>
      <c r="W3" s="355">
        <f>'01'!W3+'02'!W3+'03'!W3+'04'!W3+'05 ACPE'!W3+'05'!W3+'06'!W3+'07'!W3+'08'!W3+'09'!W3+'10'!W3+'11'!W3+'12'!W3+'18'!W3+'20'!W3+'25'!W3</f>
        <v>24230.5</v>
      </c>
      <c r="X3" s="356">
        <f>'01'!X3+'02'!X3+'03'!X3+'04'!X3+'05 ACPE'!X3+'05'!X3+'06'!X3+'07'!X3+'08'!X3+'09'!X3+'10'!X3+'11'!X3+'12'!X3+'18'!X3+'20'!X3+'25'!X3</f>
        <v>3287</v>
      </c>
      <c r="Y3" s="357">
        <f>'01'!Y3+'02'!Y3+'03'!Y3+'04'!Y3+'05 ACPE'!Y3+'05'!Y3+'06'!Y3+'07'!Y3+'08'!Y3+'09'!Y3+'10'!Y3+'11'!Y3+'12'!Y3+'18'!Y3+'20'!Y3+'25'!Y3</f>
        <v>25759.5</v>
      </c>
      <c r="Z3" s="358">
        <f>B3+D3+F3+H3+J3+L3+N3+P3+R3+T3+V3+X3</f>
        <v>34538</v>
      </c>
      <c r="AA3" s="358">
        <f>C3+E3+G3+I3+K3+M3+O3+Q3+S3+U3+W3+Y3</f>
        <v>279986</v>
      </c>
      <c r="AC3" s="359"/>
    </row>
    <row r="4" spans="1:31" ht="12.75" customHeight="1" x14ac:dyDescent="0.25">
      <c r="A4" s="360" t="s">
        <v>38</v>
      </c>
      <c r="B4" s="354"/>
      <c r="C4" s="361">
        <f>'01'!C4+'02'!C4+'03'!C4+'04'!C4+'05 ACPE'!C4+'05'!C4+'06'!C4+'07'!C4+'08'!C4+'09'!C4+'10'!C4+'11'!C4+'12'!C4+'18'!C4+'20'!C4+'25'!C4</f>
        <v>6714</v>
      </c>
      <c r="E4" s="362">
        <f>'01'!E4+'02'!E4+'03'!E4+'04'!E4+'05 ACPE'!E4+'05'!E4+'06'!E4+'07'!E4+'08'!E4+'09'!E4+'10'!E4+'11'!E4+'12'!E4+'18'!E4+'20'!E4+'25'!E4</f>
        <v>5920</v>
      </c>
      <c r="F4" s="354"/>
      <c r="G4" s="361">
        <f>'01'!G4+'02'!G4+'03'!G4+'04'!G4+'05 ACPE'!G4+'05'!G4+'06'!G4+'07'!G4+'08'!G4+'09'!G4+'10'!G4+'11'!G4+'12'!G4+'18'!G4+'20'!G4+'25'!G4</f>
        <v>4602</v>
      </c>
      <c r="I4" s="362">
        <f>'01'!I4+'02'!I4+'03'!I4+'04'!I4+'05 ACPE'!I4+'05'!I4+'06'!I4+'07'!I4+'08'!I4+'09'!I4+'10'!I4+'11'!I4+'12'!I4+'18'!I4+'20'!I4+'25'!I4</f>
        <v>4118</v>
      </c>
      <c r="J4" s="354"/>
      <c r="K4" s="361">
        <f>'01'!K4+'02'!K4+'03'!K4+'04'!K4+'05 ACPE'!K4+'05'!K4+'06'!K4+'07'!K4+'08'!K4+'09'!K4+'10'!K4+'11'!K4+'12'!K4+'18'!K4+'20'!K4+'25'!K4</f>
        <v>4212</v>
      </c>
      <c r="M4" s="362">
        <f>'01'!M4+'02'!M4+'03'!M4+'04'!M4+'05 ACPE'!M4+'05'!M4+'06'!M4+'07'!M4+'08'!M4+'09'!M4+'10'!M4+'11'!M4+'12'!M4+'18'!M4+'20'!M4+'25'!M4</f>
        <v>4132</v>
      </c>
      <c r="N4" s="354"/>
      <c r="O4" s="361">
        <f>'01'!O4+'02'!O4+'03'!O4+'04'!O4+'05 ACPE'!O4+'05'!O4+'06'!O4+'07'!O4+'08'!O4+'09'!O4+'10'!O4+'11'!O4+'12'!O4+'18'!O4+'20'!O4+'25'!O4</f>
        <v>4952</v>
      </c>
      <c r="Q4" s="362">
        <f>'01'!Q4+'02'!Q4+'03'!Q4+'04'!Q4+'05 ACPE'!Q4+'05'!Q4+'06'!Q4+'07'!Q4+'08'!Q4+'09'!Q4+'10'!Q4+'11'!Q4+'12'!Q4+'18'!Q4+'20'!Q4+'25'!Q4</f>
        <v>4996</v>
      </c>
      <c r="R4" s="354"/>
      <c r="S4" s="361">
        <f>'01'!S4+'02'!S4+'03'!S4+'04'!S4+'05 ACPE'!S4+'05'!S4+'06'!S4+'07'!S4+'08'!S4+'09'!S4+'10'!S4+'11'!S4+'12'!S4+'18'!S4+'20'!S4+'25'!S4</f>
        <v>7042</v>
      </c>
      <c r="U4" s="362">
        <f>'01'!U4+'02'!U4+'03'!U4+'04'!U4+'05 ACPE'!U4+'05'!U4+'06'!U4+'07'!U4+'08'!U4+'09'!U4+'10'!U4+'11'!U4+'12'!U4+'18'!U4+'20'!U4+'25'!U4</f>
        <v>6992</v>
      </c>
      <c r="V4" s="354"/>
      <c r="W4" s="361">
        <f>'01'!W4+'02'!W4+'03'!W4+'04'!W4+'05 ACPE'!W4+'05'!W4+'06'!W4+'07'!W4+'08'!W4+'09'!W4+'10'!W4+'11'!W4+'12'!W4+'18'!W4+'20'!W4+'25'!W4</f>
        <v>6508</v>
      </c>
      <c r="Y4" s="362">
        <f>'01'!Y4+'02'!Y4+'03'!Y4+'04'!Y4+'05 ACPE'!Y4+'05'!Y4+'06'!Y4+'07'!Y4+'08'!Y4+'09'!Y4+'10'!Y4+'11'!Y4+'12'!Y4+'18'!Y4+'20'!Y4+'25'!Y4</f>
        <v>6324</v>
      </c>
      <c r="Z4" s="358"/>
      <c r="AA4" s="358">
        <f>C4+E4+G4+I4+K4+M4+O4+Q4+S4+U4+W4+Y4</f>
        <v>66512</v>
      </c>
      <c r="AC4" s="357"/>
    </row>
    <row r="5" spans="1:31" ht="12.75" customHeight="1" x14ac:dyDescent="0.3">
      <c r="A5" s="347" t="s">
        <v>15</v>
      </c>
      <c r="B5" s="354"/>
      <c r="C5" s="528">
        <f>SUM(C3:C4)</f>
        <v>35285.5</v>
      </c>
      <c r="E5" s="433">
        <f>SUM(E3:E4)</f>
        <v>31345.5</v>
      </c>
      <c r="F5" s="354"/>
      <c r="G5" s="528">
        <f>SUM(G3:G4)</f>
        <v>24914</v>
      </c>
      <c r="I5" s="433">
        <f>SUM(I3:I4)</f>
        <v>23219</v>
      </c>
      <c r="J5" s="354"/>
      <c r="K5" s="528">
        <f>SUM(K3:K4)</f>
        <v>23038</v>
      </c>
      <c r="M5" s="433">
        <f>SUM(M3:M4)</f>
        <v>22981.5</v>
      </c>
      <c r="N5" s="354"/>
      <c r="O5" s="528">
        <f>SUM(O3:O4)</f>
        <v>26300</v>
      </c>
      <c r="Q5" s="433">
        <f>SUM(Q3:Q4)</f>
        <v>25656</v>
      </c>
      <c r="R5" s="354"/>
      <c r="S5" s="363">
        <f>SUM(S3:S4)</f>
        <v>35663</v>
      </c>
      <c r="U5" s="433">
        <f>SUM(U3:U4)</f>
        <v>35273.5</v>
      </c>
      <c r="V5" s="354"/>
      <c r="W5" s="528">
        <f>SUM(W3:W4)</f>
        <v>30738.5</v>
      </c>
      <c r="Y5" s="433">
        <f>SUM(Y3:Y4)</f>
        <v>32083.5</v>
      </c>
      <c r="Z5" s="358"/>
      <c r="AA5" s="365">
        <f>C5+E5+G5+I5+K5+M5+O5+Q5+S5+U5+W5+Y5</f>
        <v>346498</v>
      </c>
      <c r="AB5" s="521"/>
      <c r="AC5" s="359"/>
      <c r="AE5" s="378"/>
    </row>
    <row r="6" spans="1:31" ht="12.75" customHeight="1" x14ac:dyDescent="0.3">
      <c r="A6" s="360"/>
      <c r="B6" s="354"/>
      <c r="C6" s="363"/>
      <c r="E6" s="433"/>
      <c r="F6" s="354"/>
      <c r="G6" s="528"/>
      <c r="I6" s="433"/>
      <c r="J6" s="354"/>
      <c r="K6" s="528"/>
      <c r="M6" s="433"/>
      <c r="N6" s="354"/>
      <c r="O6" s="528"/>
      <c r="Q6" s="433"/>
      <c r="R6" s="354"/>
      <c r="S6" s="363"/>
      <c r="U6" s="364"/>
      <c r="V6" s="354"/>
      <c r="W6" s="528"/>
      <c r="Y6" s="433"/>
      <c r="Z6" s="358"/>
      <c r="AA6" s="366"/>
      <c r="AC6" s="359"/>
    </row>
    <row r="7" spans="1:31" s="360" customFormat="1" ht="12.75" customHeight="1" x14ac:dyDescent="0.25">
      <c r="A7" s="360" t="s">
        <v>67</v>
      </c>
      <c r="B7" s="367"/>
      <c r="C7" s="368">
        <f>'01'!C7+'02'!C7+'03'!C7+'04'!C7+'05 ACPE'!C7+'05'!C7+'06'!C7+'07'!C7+'08'!C7+'09'!C7+'10'!C7+'11'!C7+'12'!C7+'18'!C7+'20'!C7+'25'!C7</f>
        <v>1126967.71</v>
      </c>
      <c r="D7" s="369"/>
      <c r="E7" s="356">
        <f>'01'!E7+'02'!E7+'03'!E7+'04'!E7+'05 ACPE'!E7+'05'!E7+'06'!E7+'07'!E7+'08'!E7+'09'!E7+'10'!E7+'11'!E7+'12'!E7+'18'!E7+'20'!E7+'25'!E7</f>
        <v>909412.1399999999</v>
      </c>
      <c r="F7" s="371"/>
      <c r="G7" s="354">
        <f>'01'!G7+'02'!G7+'03'!G7+'04'!G7+'05 ACPE'!G7+'05'!G7+'06'!G7+'07'!G7+'08'!G7+'09'!G7+'10'!G7+'11'!G7+'12'!G7+'18'!G7+'20'!G7+'25'!G7</f>
        <v>747747.00999999989</v>
      </c>
      <c r="H7" s="372"/>
      <c r="I7" s="356">
        <f>'01'!I7+'02'!I7+'03'!I7+'04'!I7+'05 ACPE'!I7+'05'!I7+'06'!I7+'07'!I7+'08'!I7+'09'!I7+'10'!I7+'11'!I7+'12'!I7+'18'!I7+'20'!I7+'25'!I7</f>
        <v>636883.06000000006</v>
      </c>
      <c r="J7" s="371"/>
      <c r="K7" s="354">
        <f>'01'!K7+'02'!K7+'03'!K7+'04'!K7+'05 ACPE'!K7+'05'!K7+'06'!K7+'07'!K7+'08'!K7+'09'!K7+'10'!K7+'11'!K7+'12'!K7+'18'!K7+'20'!K7+'25'!K7</f>
        <v>677816.62</v>
      </c>
      <c r="L7" s="372"/>
      <c r="M7" s="356">
        <f>'01'!M7+'02'!M7+'03'!M7+'04'!M7+'05 ACPE'!M7+'05'!M7+'06'!M7+'07'!M7+'08'!M7+'09'!M7+'10'!M7+'11'!M7+'12'!M7+'18'!M7+'20'!M7+'25'!M7</f>
        <v>666522.92000000004</v>
      </c>
      <c r="N7" s="371"/>
      <c r="O7" s="354">
        <f>'01'!O7+'02'!O7+'03'!O7+'04'!O7+'05 ACPE'!O7+'05'!O7+'06'!O7+'07'!O7+'08'!O7+'09'!O7+'10'!O7+'11'!O7+'12'!O7+'18'!O7+'20'!O7+'25'!O7</f>
        <v>712070.05</v>
      </c>
      <c r="P7" s="372"/>
      <c r="Q7" s="356">
        <f>'01'!Q7+'02'!Q7+'03'!Q7+'04'!Q7+'05 ACPE'!Q7+'05'!Q7+'06'!Q7+'07'!Q7+'08'!Q7+'09'!Q7+'10'!Q7+'11'!Q7+'12'!Q7+'18'!Q7+'20'!Q7+'25'!Q7</f>
        <v>821085.18</v>
      </c>
      <c r="R7" s="371"/>
      <c r="S7" s="368">
        <f>'01'!S7+'02'!S7+'03'!S7+'04'!S7+'05 ACPE'!S7+'05'!S7+'06'!S7+'07'!S7+'08'!S7+'09'!S7+'10'!S7+'11'!S7+'12'!S7+'18'!S7+'20'!S7+'25'!S7</f>
        <v>1147828.6199999999</v>
      </c>
      <c r="T7" s="372"/>
      <c r="U7" s="370">
        <f>'01'!U7+'02'!U7+'03'!U7+'04'!U7+'05 ACPE'!U7+'05'!U7+'06'!U7+'07'!U7+'08'!U7+'09'!U7+'10'!U7+'11'!U7+'12'!U7+'18'!U7+'20'!U7+'25'!U7</f>
        <v>1209194.6700000002</v>
      </c>
      <c r="V7" s="371"/>
      <c r="W7" s="354">
        <f>'01'!W7+'02'!W7+'03'!W7+'04'!W7+'05 ACPE'!W7+'05'!W7+'06'!W7+'07'!W7+'08'!W7+'09'!W7+'10'!W7+'11'!W7+'12'!W7+'18'!W7+'20'!W7+'25'!W7</f>
        <v>1115263.6499999999</v>
      </c>
      <c r="X7" s="372"/>
      <c r="Y7" s="538">
        <f>'01'!Y7+'02'!Y7+'03'!Y7+'04'!Y7+'05 ACPE'!Y7+'05'!Y7+'06'!Y7+'07'!Y7+'08'!Y7+'09'!Y7+'10'!Y7+'11'!Y7+'12'!Y7+'18'!Y7+'20'!Y7+'25'!Y7</f>
        <v>1154212.1299999999</v>
      </c>
      <c r="Z7" s="373"/>
      <c r="AA7" s="374">
        <f>C7+E7+G7+I7+K7+M7+O7+Q7+S7+U7+W7+Y7</f>
        <v>10925003.760000002</v>
      </c>
      <c r="AB7" s="375"/>
      <c r="AC7" s="370"/>
    </row>
    <row r="8" spans="1:31" ht="12.75" customHeight="1" x14ac:dyDescent="0.3">
      <c r="A8" s="347"/>
      <c r="B8" s="367"/>
      <c r="C8" s="363"/>
      <c r="D8" s="369"/>
      <c r="E8" s="433"/>
      <c r="F8" s="371"/>
      <c r="G8" s="528"/>
      <c r="H8" s="372"/>
      <c r="I8" s="433"/>
      <c r="J8" s="371"/>
      <c r="K8" s="528"/>
      <c r="L8" s="372"/>
      <c r="M8" s="433"/>
      <c r="N8" s="371"/>
      <c r="O8" s="528"/>
      <c r="P8" s="372"/>
      <c r="Q8" s="433"/>
      <c r="R8" s="371"/>
      <c r="S8" s="363"/>
      <c r="T8" s="372"/>
      <c r="U8" s="364"/>
      <c r="V8" s="371"/>
      <c r="W8" s="528"/>
      <c r="X8" s="372"/>
      <c r="Y8" s="614"/>
      <c r="Z8" s="373"/>
      <c r="AA8" s="366"/>
      <c r="AC8" s="376"/>
    </row>
    <row r="9" spans="1:31" ht="12.75" customHeight="1" x14ac:dyDescent="0.3">
      <c r="A9" s="347" t="s">
        <v>24</v>
      </c>
      <c r="B9" s="354"/>
      <c r="C9" s="355"/>
      <c r="F9" s="354"/>
      <c r="G9" s="355"/>
      <c r="H9" s="527"/>
      <c r="J9" s="354"/>
      <c r="K9" s="355"/>
      <c r="N9" s="354"/>
      <c r="O9" s="355"/>
      <c r="R9" s="354"/>
      <c r="S9" s="355"/>
      <c r="V9" s="354"/>
      <c r="W9" s="355"/>
      <c r="Y9" s="539"/>
      <c r="Z9" s="358"/>
      <c r="AA9" s="377"/>
    </row>
    <row r="10" spans="1:31" ht="12.75" customHeight="1" x14ac:dyDescent="0.25">
      <c r="A10" s="360" t="s">
        <v>26</v>
      </c>
      <c r="B10" s="354">
        <f>'01'!B10+'02'!B10+'03'!B10+'04'!B10+'05 ACPE'!B10+'05'!B10+'06'!B10+'07'!B10+'08'!B10+'09'!B10+'10'!B10+'11'!B10+'12'!B10+'18'!B10+'20'!B10+'25'!B10</f>
        <v>1731</v>
      </c>
      <c r="C10" s="355">
        <f>'01'!C10+'02'!C10+'03'!C10+'04'!C10+'05 ACPE'!C10+'05'!C10+'06'!C10+'07'!C10+'08'!C10+'09'!C10+'10'!C10+'11'!C10+'12'!C10+'18'!C10+'20'!C10+'25'!C10</f>
        <v>74673.66</v>
      </c>
      <c r="D10" s="356">
        <f>'01'!D10+'02'!D10+'03'!D10+'04'!D10+'05 ACPE'!D10+'05'!D10+'06'!D10+'07'!D10+'08'!D10+'09'!D10+'10'!D10+'11'!D10+'12'!D10+'18'!D10+'20'!D10+'25'!D10</f>
        <v>1318</v>
      </c>
      <c r="E10" s="357">
        <f>'01'!E10+'02'!E10+'03'!E10+'04'!E10+'05 ACPE'!E10+'05'!E10+'06'!E10+'07'!E10+'08'!E10+'09'!E10+'10'!E10+'11'!E10+'12'!E10+'18'!E10+'20'!E10+'25'!E10</f>
        <v>54459.209999999992</v>
      </c>
      <c r="F10" s="354">
        <f>'01'!F10+'02'!F10+'03'!F10+'04'!F10+'05 ACPE'!F10+'05'!F10+'06'!F10+'07'!F10+'08'!F10+'09'!F10+'10'!F10+'11'!F10+'12'!F10+'18'!F10+'20'!F10+'25'!F10</f>
        <v>969</v>
      </c>
      <c r="G10" s="355">
        <f>'01'!G10+'02'!G10+'03'!G10+'04'!G10+'05 ACPE'!G10+'05'!G10+'06'!G10+'07'!G10+'08'!G10+'09'!G10+'10'!G10+'11'!G10+'12'!G10+'18'!G10+'20'!G10+'25'!G10</f>
        <v>42518.16</v>
      </c>
      <c r="H10" s="356">
        <f>'01'!H10+'02'!H10+'03'!H10+'04'!H10+'05 ACPE'!H10+'05'!H10+'06'!H10+'07'!H10+'08'!H10+'09'!H10+'10'!H10+'11'!H10+'12'!H10+'18'!H10+'20'!H10+'25'!H10</f>
        <v>862</v>
      </c>
      <c r="I10" s="357">
        <f>'01'!I10+'02'!I10+'03'!I10+'04'!I10+'05 ACPE'!I10+'05'!I10+'06'!I10+'07'!I10+'08'!I10+'09'!I10+'10'!I10+'11'!I10+'12'!I10+'18'!I10+'20'!I10+'25'!I10</f>
        <v>39375.97</v>
      </c>
      <c r="J10" s="354">
        <f>'01'!J10+'02'!J10+'03'!J10+'04'!J10+'05 ACPE'!J10+'05'!J10+'06'!J10+'07'!J10+'08'!J10+'09'!J10+'10'!J10+'11'!J10+'12'!J10+'18'!J10+'20'!J10+'25'!J10</f>
        <v>905</v>
      </c>
      <c r="K10" s="355">
        <f>'01'!K10+'02'!K10+'03'!K10+'04'!K10+'05 ACPE'!K10+'05'!K10+'06'!K10+'07'!K10+'08'!K10+'09'!K10+'10'!K10+'11'!K10+'12'!K10+'18'!K10+'20'!K10+'25'!K10</f>
        <v>45446.380000000005</v>
      </c>
      <c r="L10" s="356">
        <f>'01'!L10+'02'!L10+'03'!L10+'04'!L10+'05 ACPE'!L10+'05'!L10+'06'!L10+'07'!L10+'08'!L10+'09'!L10+'10'!L10+'11'!L10+'12'!L10+'18'!L10+'20'!L10+'25'!L10</f>
        <v>901</v>
      </c>
      <c r="M10" s="357">
        <f>'01'!M10+'02'!M10+'03'!M10+'04'!M10+'05 ACPE'!M10+'05'!M10+'06'!M10+'07'!M10+'08'!M10+'09'!M10+'10'!M10+'11'!M10+'12'!M10+'18'!M10+'20'!M10+'25'!M10</f>
        <v>44939.9</v>
      </c>
      <c r="N10" s="354">
        <f>'01'!N10+'02'!N10+'03'!N10+'04'!N10+'05 ACPE'!N10+'05'!N10+'06'!N10+'07'!N10+'08'!N10+'09'!N10+'10'!N10+'11'!N10+'12'!N10+'18'!N10+'20'!N10+'25'!N10</f>
        <v>1053</v>
      </c>
      <c r="O10" s="355">
        <f>'01'!O10+'02'!O10+'03'!O10+'04'!O10+'05 ACPE'!O10+'05'!O10+'06'!O10+'07'!O10+'08'!O10+'09'!O10+'10'!O10+'11'!O10+'12'!O10+'18'!O10+'20'!O10+'25'!O10</f>
        <v>56850.679999999993</v>
      </c>
      <c r="P10" s="356">
        <f>'01'!P10+'02'!P10+'03'!P10+'04'!P10+'05 ACPE'!P10+'05'!P10+'06'!P10+'07'!P10+'08'!P10+'09'!P10+'10'!P10+'11'!P10+'12'!P10+'18'!P10+'20'!P10+'25'!P10</f>
        <v>1080</v>
      </c>
      <c r="Q10" s="357">
        <f>'01'!Q10+'02'!Q10+'03'!Q10+'04'!Q10+'05 ACPE'!Q10+'05'!Q10+'06'!Q10+'07'!Q10+'08'!Q10+'09'!Q10+'10'!Q10+'11'!Q10+'12'!Q10+'18'!Q10+'20'!Q10+'25'!Q10</f>
        <v>43289.97</v>
      </c>
      <c r="R10" s="354">
        <f>'01'!R10+'02'!R10+'03'!R10+'04'!R10+'05 ACPE'!R10+'05'!R10+'06'!R10+'07'!R10+'08'!R10+'09'!R10+'10'!R10+'11'!R10+'12'!R10+'18'!R10+'20'!R10+'25'!R10</f>
        <v>1823</v>
      </c>
      <c r="S10" s="355">
        <f>'01'!S10+'02'!S10+'03'!S10+'04'!S10+'05 ACPE'!S10+'05'!S10+'06'!S10+'07'!S10+'08'!S10+'09'!S10+'10'!S10+'11'!S10+'12'!S10+'18'!S10+'20'!S10+'25'!S10</f>
        <v>73466.41</v>
      </c>
      <c r="T10" s="356">
        <f>'01'!T10+'02'!T10+'03'!T10+'04'!T10+'05 ACPE'!T10+'05'!T10+'06'!T10+'07'!T10+'08'!T10+'09'!T10+'10'!T10+'11'!T10+'12'!T10+'18'!T10+'20'!T10+'25'!T10</f>
        <v>1925</v>
      </c>
      <c r="U10" s="357">
        <f>'01'!U10+'02'!U10+'03'!U10+'04'!U10+'05 ACPE'!U10+'05'!U10+'06'!U10+'07'!U10+'08'!U10+'09'!U10+'10'!U10+'11'!U10+'12'!U10+'18'!U10+'20'!U10+'25'!U10</f>
        <v>79422.290000000008</v>
      </c>
      <c r="V10" s="354">
        <f>'01'!V10+'02'!V10+'03'!V10+'04'!V10+'05 ACPE'!V10+'05'!V10+'06'!V10+'07'!V10+'08'!V10+'09'!V10+'10'!V10+'11'!V10+'12'!V10+'18'!V10+'20'!V10+'25'!V10</f>
        <v>1641</v>
      </c>
      <c r="W10" s="355">
        <f>'01'!W10+'02'!W10+'03'!W10+'04'!W10+'05 ACPE'!W10+'05'!W10+'06'!W10+'07'!W10+'08'!W10+'09'!W10+'10'!W10+'11'!W10+'12'!W10+'18'!W10+'20'!W10+'25'!W10</f>
        <v>83571.75</v>
      </c>
      <c r="X10" s="538">
        <f>'01'!X10+'02'!X10+'03'!X10+'04'!X10+'05 ACPE'!X10+'05'!X10+'06'!X10+'07'!X10+'08'!X10+'09'!X10+'10'!X10+'11'!X10+'12'!X10+'18'!X10+'20'!X10+'25'!X10</f>
        <v>1603</v>
      </c>
      <c r="Y10" s="539">
        <f>'01'!Y10+'02'!Y10+'03'!Y10+'04'!Y10+'05 ACPE'!Y10+'05'!Y10+'06'!Y10+'07'!Y10+'08'!Y10+'09'!Y10+'10'!Y10+'11'!Y10+'12'!Y10+'18'!Y10+'20'!Y10+'25'!Y10</f>
        <v>76665.77</v>
      </c>
      <c r="Z10" s="358">
        <f t="shared" ref="Z10:AA13" si="0">B10+D10+F10+H10+J10+L10+N10+P10+R10+T10+V10+X10</f>
        <v>15811</v>
      </c>
      <c r="AA10" s="358">
        <f t="shared" si="0"/>
        <v>714680.15000000014</v>
      </c>
      <c r="AB10" s="378"/>
      <c r="AC10" s="378"/>
    </row>
    <row r="11" spans="1:31" ht="12.75" customHeight="1" x14ac:dyDescent="0.25">
      <c r="A11" s="360" t="s">
        <v>79</v>
      </c>
      <c r="B11" s="354">
        <f>'01'!B11+'02'!B11+'03'!B11+'04'!B11+'05 ACPE'!B11+'05'!B11+'06'!B11+'07'!B11+'08'!B11+'09'!B11+'10'!B11+'11'!B11+'12'!B11+'18'!B11+'20'!B11+'25'!B11</f>
        <v>147</v>
      </c>
      <c r="C11" s="355">
        <f>'01'!C11+'02'!C11+'03'!C11+'04'!C11+'05 ACPE'!C11+'05'!C11+'06'!C11+'07'!C11+'08'!C11+'09'!C11+'10'!C11+'11'!C11+'12'!C11+'18'!C11+'20'!C11+'25'!C11</f>
        <v>6901.3099999999995</v>
      </c>
      <c r="D11" s="356">
        <f>'01'!D11+'02'!D11+'03'!D11+'04'!D11+'05 ACPE'!D11+'05'!D11+'06'!D11+'07'!D11+'08'!D11+'09'!D11+'10'!D11+'11'!D11+'12'!D11+'18'!D11+'20'!D11+'25'!D11</f>
        <v>149</v>
      </c>
      <c r="E11" s="357">
        <f>'01'!E11+'02'!E11+'03'!E11+'04'!E11+'05 ACPE'!E11+'05'!E11+'06'!E11+'07'!E11+'08'!E11+'09'!E11+'10'!E11+'11'!E11+'12'!E11+'18'!E11+'20'!E11+'25'!E11</f>
        <v>6440.44</v>
      </c>
      <c r="F11" s="354">
        <f>'01'!F11+'02'!F11+'03'!F11+'04'!F11+'05 ACPE'!F11+'05'!F11+'06'!F11+'07'!F11+'08'!F11+'09'!F11+'10'!F11+'11'!F11+'12'!F11+'18'!F11+'20'!F11+'25'!F11</f>
        <v>112</v>
      </c>
      <c r="G11" s="355">
        <f>'01'!G11+'02'!G11+'03'!G11+'04'!G11+'05 ACPE'!G11+'05'!G11+'06'!G11+'07'!G11+'08'!G11+'09'!G11+'10'!G11+'11'!G11+'12'!G11+'18'!G11+'20'!G11+'25'!G11</f>
        <v>4768.5399999999991</v>
      </c>
      <c r="H11" s="356">
        <f>'01'!H11+'02'!H11+'03'!H11+'04'!H11+'05 ACPE'!H11+'05'!H11+'06'!H11+'07'!H11+'08'!H11+'09'!H11+'10'!H11+'11'!H11+'12'!H11+'18'!H11+'20'!H11+'25'!H11</f>
        <v>63</v>
      </c>
      <c r="I11" s="357">
        <f>'01'!I11+'02'!I11+'03'!I11+'04'!I11+'05 ACPE'!I11+'05'!I11+'06'!I11+'07'!I11+'08'!I11+'09'!I11+'10'!I11+'11'!I11+'12'!I11+'18'!I11+'20'!I11+'25'!I11</f>
        <v>1783.6100000000001</v>
      </c>
      <c r="J11" s="354">
        <f>'01'!J11+'02'!J11+'03'!J11+'04'!J11+'05 ACPE'!J11+'05'!J11+'06'!J11+'07'!J11+'08'!J11+'09'!J11+'10'!J11+'11'!J11+'12'!J11+'18'!J11+'20'!J11+'25'!J11</f>
        <v>101</v>
      </c>
      <c r="K11" s="355">
        <f>'01'!K11+'02'!K11+'03'!K11+'04'!K11+'05 ACPE'!K11+'05'!K11+'06'!K11+'07'!K11+'08'!K11+'09'!K11+'10'!K11+'11'!K11+'12'!K11+'18'!K11+'20'!K11+'25'!K11</f>
        <v>4086.6000000000004</v>
      </c>
      <c r="L11" s="356">
        <f>'01'!L11+'02'!L11+'03'!L11+'04'!L11+'05 ACPE'!L11+'05'!L11+'06'!L11+'07'!L11+'08'!L11+'09'!L11+'10'!L11+'11'!L11+'12'!L11+'18'!L11+'20'!L11+'25'!L11</f>
        <v>79</v>
      </c>
      <c r="M11" s="357">
        <f>'01'!M11+'02'!M11+'03'!M11+'04'!M11+'05 ACPE'!M11+'05'!M11+'06'!M11+'07'!M11+'08'!M11+'09'!M11+'10'!M11+'11'!M11+'12'!M11+'18'!M11+'20'!M11+'25'!M11</f>
        <v>2944.79</v>
      </c>
      <c r="N11" s="354">
        <f>'01'!N11+'02'!N11+'03'!N11+'04'!N11+'05 ACPE'!N11+'05'!N11+'06'!N11+'07'!N11+'08'!N11+'09'!N11+'10'!N11+'11'!N11+'12'!N11+'18'!N11+'20'!N11+'25'!N11</f>
        <v>90</v>
      </c>
      <c r="O11" s="355">
        <f>'01'!O11+'02'!O11+'03'!O11+'04'!O11+'05 ACPE'!O11+'05'!O11+'06'!O11+'07'!O11+'08'!O11+'09'!O11+'10'!O11+'11'!O11+'12'!O11+'18'!O11+'20'!O11+'25'!O11</f>
        <v>1626.3799999999999</v>
      </c>
      <c r="P11" s="356">
        <f>'01'!P11+'02'!P11+'03'!P11+'04'!P11+'05 ACPE'!P11+'05'!P11+'06'!P11+'07'!P11+'08'!P11+'09'!P11+'10'!P11+'11'!P11+'12'!P11+'18'!P11+'20'!P11+'25'!P11</f>
        <v>99</v>
      </c>
      <c r="Q11" s="357">
        <f>'01'!Q11+'02'!Q11+'03'!Q11+'04'!Q11+'05 ACPE'!Q11+'05'!Q11+'06'!Q11+'07'!Q11+'08'!Q11+'09'!Q11+'10'!Q11+'11'!Q11+'12'!Q11+'18'!Q11+'20'!Q11+'25'!Q11</f>
        <v>5089.2999999999993</v>
      </c>
      <c r="R11" s="354">
        <f>'01'!R11+'02'!R11+'03'!R11+'04'!R11+'05 ACPE'!R11+'05'!R11+'06'!R11+'07'!R11+'08'!R11+'09'!R11+'10'!R11+'11'!R11+'12'!R11+'18'!R11+'20'!R11+'25'!R11</f>
        <v>142</v>
      </c>
      <c r="S11" s="355">
        <f>'01'!S11+'02'!S11+'03'!S11+'04'!S11+'05 ACPE'!S11+'05'!S11+'06'!S11+'07'!S11+'08'!S11+'09'!S11+'10'!S11+'11'!S11+'12'!S11+'18'!S11+'20'!S11+'25'!S11</f>
        <v>4757.53</v>
      </c>
      <c r="T11" s="356">
        <f>'01'!T11+'02'!T11+'03'!T11+'04'!T11+'05 ACPE'!T11+'05'!T11+'06'!T11+'07'!T11+'08'!T11+'09'!T11+'10'!T11+'11'!T11+'12'!T11+'18'!T11+'20'!T11+'25'!T11</f>
        <v>130</v>
      </c>
      <c r="U11" s="357">
        <f>'01'!U11+'02'!U11+'03'!U11+'04'!U11+'05 ACPE'!U11+'05'!U11+'06'!U11+'07'!U11+'08'!U11+'09'!U11+'10'!U11+'11'!U11+'12'!U11+'18'!U11+'20'!U11+'25'!U11</f>
        <v>4688.2199999999993</v>
      </c>
      <c r="V11" s="354">
        <f>'01'!V11+'02'!V11+'03'!V11+'04'!V11+'05 ACPE'!V11+'05'!V11+'06'!V11+'07'!V11+'08'!V11+'09'!V11+'10'!V11+'11'!V11+'12'!V11+'18'!V11+'20'!V11+'25'!V11</f>
        <v>168</v>
      </c>
      <c r="W11" s="355">
        <f>'01'!W11+'02'!W11+'03'!W11+'04'!W11+'05 ACPE'!W11+'05'!W11+'06'!W11+'07'!W11+'08'!W11+'09'!W11+'10'!W11+'11'!W11+'12'!W11+'18'!W11+'20'!W11+'25'!W11</f>
        <v>3114.56</v>
      </c>
      <c r="X11" s="538">
        <f>'01'!X11+'02'!X11+'03'!X11+'04'!X11+'05 ACPE'!X11+'05'!X11+'06'!X11+'07'!X11+'08'!X11+'09'!X11+'10'!X11+'11'!X11+'12'!X11+'18'!X11+'20'!X11+'25'!X11</f>
        <v>203</v>
      </c>
      <c r="Y11" s="539">
        <f>'01'!Y11+'02'!Y11+'03'!Y11+'04'!Y11+'05 ACPE'!Y11+'05'!Y11+'06'!Y11+'07'!Y11+'08'!Y11+'09'!Y11+'10'!Y11+'11'!Y11+'12'!Y11+'18'!Y11+'20'!Y11+'25'!Y11</f>
        <v>8673.77</v>
      </c>
      <c r="Z11" s="358">
        <f t="shared" ref="Z11" si="1">B11+D11+F11+H11+J11+L11+N11+P11+R11+T11+V11+X11</f>
        <v>1483</v>
      </c>
      <c r="AA11" s="358">
        <f t="shared" ref="AA11" si="2">C11+E11+G11+I11+K11+M11+O11+Q11+S11+U11+W11+Y11</f>
        <v>54875.05</v>
      </c>
      <c r="AB11" s="378"/>
      <c r="AC11" s="378"/>
    </row>
    <row r="12" spans="1:31" ht="12.75" customHeight="1" x14ac:dyDescent="0.25">
      <c r="A12" s="360" t="s">
        <v>76</v>
      </c>
      <c r="B12" s="354">
        <f>'01'!B12+'02'!B12+'03'!B12+'04'!B12+'05 ACPE'!B12+'05'!B12+'06'!B12+'07'!B12+'08'!B12+'09'!B12+'10'!B12+'11'!B12+'12'!B12+'18'!B12+'20'!B12+'25'!B12</f>
        <v>36</v>
      </c>
      <c r="C12" s="355">
        <f>'01'!C12+'02'!C12+'03'!C12+'04'!C12+'05 ACPE'!C12+'05'!C12+'06'!C12+'07'!C12+'08'!C12+'09'!C12+'10'!C12+'11'!C12+'12'!C12+'18'!C12+'20'!C12+'25'!C12</f>
        <v>24.360000000000014</v>
      </c>
      <c r="D12" s="356">
        <f>'01'!D12+'02'!D12+'03'!D12+'04'!D12+'05 ACPE'!D12+'05'!D12+'06'!D12+'07'!D12+'08'!D12+'09'!D12+'10'!D12+'11'!D12+'12'!D12+'18'!D12+'20'!D12+'25'!D12</f>
        <v>35</v>
      </c>
      <c r="E12" s="357">
        <f>'01'!E12+'02'!E12+'03'!E12+'04'!E12+'05 ACPE'!E12+'05'!E12+'06'!E12+'07'!E12+'08'!E12+'09'!E12+'10'!E12+'11'!E12+'12'!E12+'18'!E12+'20'!E12+'25'!E12</f>
        <v>-179.47</v>
      </c>
      <c r="F12" s="354">
        <f>'01'!F12+'02'!F12+'03'!F12+'04'!F12+'05 ACPE'!F12+'05'!F12+'06'!F12+'07'!F12+'08'!F12+'09'!F12+'10'!F12+'11'!F12+'12'!F12+'18'!F12+'20'!F12+'25'!F12</f>
        <v>15</v>
      </c>
      <c r="G12" s="355">
        <f>'01'!G12+'02'!G12+'03'!G12+'04'!G12+'05 ACPE'!G12+'05'!G12+'06'!G12+'07'!G12+'08'!G12+'09'!G12+'10'!G12+'11'!G12+'12'!G12+'18'!G12+'20'!G12+'25'!G12</f>
        <v>-119.11000000000004</v>
      </c>
      <c r="H12" s="538">
        <f>'01'!H12+'02'!H12+'03'!H12+'04'!H12+'05 ACPE'!H12+'05'!H12+'06'!H12+'07'!H12+'08'!H12+'09'!H12+'10'!H12+'11'!H12+'12'!H12+'18'!H12+'20'!H12+'25'!H12</f>
        <v>16</v>
      </c>
      <c r="I12" s="357">
        <f>'01'!I12+'02'!I12+'03'!I12+'04'!I12+'05 ACPE'!I12+'05'!I12+'06'!I12+'07'!I12+'08'!I12+'09'!I12+'10'!I12+'11'!I12+'12'!I12+'18'!I12+'20'!I12+'25'!I12</f>
        <v>152.38999999999996</v>
      </c>
      <c r="J12" s="354">
        <f>'01'!J12+'02'!J12+'03'!J12+'04'!J12+'05 ACPE'!J12+'05'!J12+'06'!J12+'07'!J12+'08'!J12+'09'!J12+'10'!J12+'11'!J12+'12'!J12+'18'!J12+'20'!J12+'25'!J12</f>
        <v>17</v>
      </c>
      <c r="K12" s="355">
        <f>'01'!K12+'02'!K12+'03'!K12+'04'!K12+'05 ACPE'!K12+'05'!K12+'06'!K12+'07'!K12+'08'!K12+'09'!K12+'10'!K12+'11'!K12+'12'!K12+'18'!K12+'20'!K12+'25'!K12</f>
        <v>293.03000000000003</v>
      </c>
      <c r="L12" s="356">
        <f>'01'!L12+'02'!L12+'03'!L12+'04'!L12+'05 ACPE'!L12+'05'!L12+'06'!L12+'07'!L12+'08'!L12+'09'!L12+'10'!L12+'11'!L12+'12'!L12+'18'!L12+'20'!L12+'25'!L12</f>
        <v>2</v>
      </c>
      <c r="M12" s="357">
        <f>'01'!M12+'02'!M12+'03'!M12+'04'!M12+'05 ACPE'!M12+'05'!M12+'06'!M12+'07'!M12+'08'!M12+'09'!M12+'10'!M12+'11'!M12+'12'!M12+'18'!M12+'20'!M12+'25'!M12</f>
        <v>-36.25</v>
      </c>
      <c r="N12" s="354">
        <f>'01'!N12+'02'!N12+'03'!N12+'04'!N12+'05 ACPE'!N12+'05'!N12+'06'!N12+'07'!N12+'08'!N12+'09'!N12+'10'!N12+'11'!N12+'12'!N12+'18'!N12+'20'!N12+'25'!N12</f>
        <v>13</v>
      </c>
      <c r="O12" s="355">
        <f>'01'!O12+'02'!O12+'03'!O12+'04'!O12+'05 ACPE'!O12+'05'!O12+'06'!O12+'07'!O12+'08'!O12+'09'!O12+'10'!O12+'11'!O12+'12'!O12+'18'!O12+'20'!O12+'25'!O12</f>
        <v>-1137.32</v>
      </c>
      <c r="P12" s="356">
        <f>'01'!P12+'02'!P12+'03'!P12+'04'!P12+'05 ACPE'!P12+'05'!P12+'06'!P12+'07'!P12+'08'!P12+'09'!P12+'10'!P12+'11'!P12+'12'!P12+'18'!P12+'20'!P12+'25'!P12</f>
        <v>17</v>
      </c>
      <c r="Q12" s="357">
        <f>'01'!Q12+'02'!Q12+'03'!Q12+'04'!Q12+'05 ACPE'!Q12+'05'!Q12+'06'!Q12+'07'!Q12+'08'!Q12+'09'!Q12+'10'!Q12+'11'!Q12+'12'!Q12+'18'!Q12+'20'!Q12+'25'!Q12</f>
        <v>374.58</v>
      </c>
      <c r="R12" s="354">
        <f>'01'!R12+'02'!R12+'03'!R12+'04'!R12+'05 ACPE'!R12+'05'!R12+'06'!R12+'07'!R12+'08'!R12+'09'!R12+'10'!R12+'11'!R12+'12'!R12+'18'!R12+'20'!R12+'25'!R12</f>
        <v>28</v>
      </c>
      <c r="S12" s="355">
        <f>'01'!S12+'02'!S12+'03'!S12+'04'!S12+'05 ACPE'!S12+'05'!S12+'06'!S12+'07'!S12+'08'!S12+'09'!S12+'10'!S12+'11'!S12+'12'!S12+'18'!S12+'20'!S12+'25'!S12</f>
        <v>548</v>
      </c>
      <c r="T12" s="356">
        <f>'01'!T12+'02'!T12+'03'!T12+'04'!T12+'05 ACPE'!T12+'05'!T12+'06'!T12+'07'!T12+'08'!T12+'09'!T12+'10'!T12+'11'!T12+'12'!T12+'18'!T12+'20'!T12+'25'!T12</f>
        <v>26</v>
      </c>
      <c r="U12" s="357">
        <f>'01'!U12+'02'!U12+'03'!U12+'04'!U12+'05 ACPE'!U12+'05'!U12+'06'!U12+'07'!U12+'08'!U12+'09'!U12+'10'!U12+'11'!U12+'12'!U12+'18'!U12+'20'!U12+'25'!U12</f>
        <v>436.36</v>
      </c>
      <c r="V12" s="354">
        <f>'01'!V12+'02'!V12+'03'!V12+'04'!V12+'05 ACPE'!V12+'05'!V12+'06'!V12+'07'!V12+'08'!V12+'09'!V12+'10'!V12+'11'!V12+'12'!V12+'18'!V12+'20'!V12+'25'!V12</f>
        <v>26</v>
      </c>
      <c r="W12" s="355">
        <f>'01'!W12+'02'!W12+'03'!W12+'04'!W12+'05 ACPE'!W12+'05'!W12+'06'!W12+'07'!W12+'08'!W12+'09'!W12+'10'!W12+'11'!W12+'12'!W12+'18'!W12+'20'!W12+'25'!W12</f>
        <v>8.6899999999999693</v>
      </c>
      <c r="X12" s="538">
        <f>'01'!X12+'02'!X12+'03'!X12+'04'!X12+'05 ACPE'!X12+'05'!X12+'06'!X12+'07'!X12+'08'!X12+'09'!X12+'10'!X12+'11'!X12+'12'!X12+'18'!X12+'20'!X12+'25'!X12</f>
        <v>36</v>
      </c>
      <c r="Y12" s="539">
        <f>'01'!Y12+'02'!Y12+'03'!Y12+'04'!Y12+'05 ACPE'!Y12+'05'!Y12+'06'!Y12+'07'!Y12+'08'!Y12+'09'!Y12+'10'!Y12+'11'!Y12+'12'!Y12+'18'!Y12+'20'!Y12+'25'!Y12</f>
        <v>753.02</v>
      </c>
      <c r="Z12" s="358">
        <f t="shared" si="0"/>
        <v>267</v>
      </c>
      <c r="AA12" s="358">
        <f t="shared" si="0"/>
        <v>1118.28</v>
      </c>
      <c r="AB12" s="378"/>
      <c r="AC12" s="378"/>
      <c r="AD12" s="3"/>
    </row>
    <row r="13" spans="1:31" ht="12.75" customHeight="1" x14ac:dyDescent="0.25">
      <c r="A13" s="360" t="s">
        <v>70</v>
      </c>
      <c r="B13" s="354">
        <f>'01'!B13+'02'!B13+'03'!B13+'04'!B13+'05 ACPE'!B13+'05'!B13+'06'!B13+'07'!B13+'08'!B13+'09'!B13+'10'!B13+'11'!B13+'12'!B13+'18'!B13+'20'!B13+'25'!B13</f>
        <v>0</v>
      </c>
      <c r="C13" s="355">
        <f>'01'!C13+'02'!C13+'03'!C13+'04'!C13+'05 ACPE'!C13+'05'!C13+'06'!C13+'07'!C13+'08'!C13+'09'!C13+'10'!C13+'11'!C13+'12'!C13+'18'!C13+'20'!C13+'25'!C13</f>
        <v>0</v>
      </c>
      <c r="D13" s="356">
        <f>'01'!D13+'02'!D13+'03'!D13+'04'!D13+'05 ACPE'!D13+'05'!D13+'06'!D13+'07'!D13+'08'!D13+'09'!D13+'10'!D13+'11'!D13+'12'!D13+'18'!D13+'20'!D13+'25'!D13</f>
        <v>0</v>
      </c>
      <c r="E13" s="357">
        <f>'01'!E13+'02'!E13+'03'!E13+'04'!E13+'05 ACPE'!E13+'05'!E13+'06'!E13+'07'!E13+'08'!E13+'09'!E13+'10'!E13+'11'!E13+'12'!E13+'18'!E13+'20'!E13+'25'!E13</f>
        <v>0</v>
      </c>
      <c r="F13" s="354">
        <f>'01'!F13+'02'!F13+'03'!F13+'04'!F13+'05 ACPE'!F13+'05'!F13+'06'!F13+'07'!F13+'08'!F13+'09'!F13+'10'!F13+'11'!F13+'12'!F13+'18'!F13+'20'!F13+'25'!F13</f>
        <v>7</v>
      </c>
      <c r="G13" s="355">
        <f>'01'!G13+'02'!G13+'03'!G13+'04'!G13+'05 ACPE'!G13+'05'!G13+'06'!G13+'07'!G13+'08'!G13+'09'!G13+'10'!G13+'11'!G13+'12'!G13+'18'!G13+'20'!G13+'25'!G13</f>
        <v>0</v>
      </c>
      <c r="H13" s="356">
        <f>'01'!H13+'02'!H13+'03'!H13+'04'!H13+'05 ACPE'!H13+'05'!H13+'06'!H13+'07'!H13+'08'!H13+'09'!H13+'10'!H13+'11'!H13+'12'!H13+'18'!H13+'20'!H13+'25'!H13</f>
        <v>0</v>
      </c>
      <c r="I13" s="357">
        <f>'01'!I13+'02'!I13+'03'!I13+'04'!I13+'05 ACPE'!I13+'05'!I13+'06'!I13+'07'!I13+'08'!I13+'09'!I13+'10'!I13+'11'!I13+'12'!I13+'18'!I13+'20'!I13+'25'!I13</f>
        <v>0</v>
      </c>
      <c r="J13" s="354">
        <f>'01'!J13+'02'!J13+'03'!J13+'04'!J13+'05 ACPE'!J13+'05'!J13+'06'!J13+'07'!J13+'08'!J13+'09'!J13+'10'!J13+'11'!J13+'12'!J13+'18'!J13+'20'!J13+'25'!J13</f>
        <v>0</v>
      </c>
      <c r="K13" s="355">
        <f>'01'!K13+'02'!K13+'03'!K13+'04'!K13+'05 ACPE'!K13+'05'!K13+'06'!K13+'07'!K13+'08'!K13+'09'!K13+'10'!K13+'11'!K13+'12'!K13+'18'!K13+'20'!K13+'25'!K13</f>
        <v>0</v>
      </c>
      <c r="L13" s="356">
        <f>'01'!L13+'02'!L13+'03'!L13+'04'!L13+'05 ACPE'!L13+'05'!L13+'06'!L13+'07'!L13+'08'!L13+'09'!L13+'10'!L13+'11'!L13+'12'!L13+'18'!L13+'20'!L13+'25'!L13</f>
        <v>6</v>
      </c>
      <c r="M13" s="357">
        <f>'01'!M13+'02'!M13+'03'!M13+'04'!M13+'05 ACPE'!M13+'05'!M13+'06'!M13+'07'!M13+'08'!M13+'09'!M13+'10'!M13+'11'!M13+'12'!M13+'18'!M13+'20'!M13+'25'!M13</f>
        <v>0</v>
      </c>
      <c r="N13" s="354">
        <f>'01'!N13+'02'!N13+'03'!N13+'04'!N13+'05 ACPE'!N13+'05'!N13+'06'!N13+'07'!N13+'08'!N13+'09'!N13+'10'!N13+'11'!N13+'12'!N13+'18'!N13+'20'!N13+'25'!N13</f>
        <v>0</v>
      </c>
      <c r="O13" s="355">
        <f>'01'!O13+'02'!O13+'03'!O13+'04'!O13+'05 ACPE'!O13+'05'!O13+'06'!O13+'07'!O13+'08'!O13+'09'!O13+'10'!O13+'11'!O13+'12'!O13+'18'!O13+'20'!O13+'25'!O13</f>
        <v>0</v>
      </c>
      <c r="P13" s="356">
        <f>'01'!P13+'02'!P13+'03'!P13+'04'!P13+'05 ACPE'!P13+'05'!P13+'06'!P13+'07'!P13+'08'!P13+'09'!P13+'10'!P13+'11'!P13+'12'!P13+'18'!P13+'20'!P13+'25'!P13</f>
        <v>4</v>
      </c>
      <c r="Q13" s="357">
        <f>'01'!Q13+'02'!Q13+'03'!Q13+'04'!Q13+'05 ACPE'!Q13+'05'!Q13+'06'!Q13+'07'!Q13+'08'!Q13+'09'!Q13+'10'!Q13+'11'!Q13+'12'!Q13+'18'!Q13+'20'!Q13+'25'!Q13</f>
        <v>0</v>
      </c>
      <c r="R13" s="354">
        <f>'01'!R13+'02'!R13+'03'!R13+'04'!R13+'05 ACPE'!R13+'05'!R13+'06'!R13+'07'!R13+'08'!R13+'09'!R13+'10'!R13+'11'!R13+'12'!R13+'18'!R13+'20'!R13+'25'!R13</f>
        <v>0</v>
      </c>
      <c r="S13" s="355">
        <f>'01'!S13+'02'!S13+'03'!S13+'04'!S13+'05 ACPE'!S13+'05'!S13+'06'!S13+'07'!S13+'08'!S13+'09'!S13+'10'!S13+'11'!S13+'12'!S13+'18'!S13+'20'!S13+'25'!S13</f>
        <v>0</v>
      </c>
      <c r="T13" s="356">
        <f>'01'!T13+'02'!T13+'03'!T13+'04'!T13+'05 ACPE'!T13+'05'!T13+'06'!T13+'07'!T13+'08'!T13+'09'!T13+'10'!T13+'11'!T13+'12'!T13+'18'!T13+'20'!T13+'25'!T13</f>
        <v>17</v>
      </c>
      <c r="U13" s="357">
        <f>'01'!U13+'02'!U13+'03'!U13+'04'!U13+'05 ACPE'!U13+'05'!U13+'06'!U13+'07'!U13+'08'!U13+'09'!U13+'10'!U13+'11'!U13+'12'!U13+'18'!U13+'20'!U13+'25'!U13</f>
        <v>0</v>
      </c>
      <c r="V13" s="354">
        <f>'01'!V13+'02'!V13+'03'!V13+'04'!V13+'05 ACPE'!V13+'05'!V13+'06'!V13+'07'!V13+'08'!V13+'09'!V13+'10'!V13+'11'!V13+'12'!V13+'18'!V13+'20'!V13+'25'!V13</f>
        <v>9</v>
      </c>
      <c r="W13" s="355">
        <f>'01'!W13+'02'!W13+'03'!W13+'04'!W13+'05 ACPE'!W13+'05'!W13+'06'!W13+'07'!W13+'08'!W13+'09'!W13+'10'!W13+'11'!W13+'12'!W13+'18'!W13+'20'!W13+'25'!W13</f>
        <v>0</v>
      </c>
      <c r="X13" s="356">
        <f>'01'!X13+'02'!X13+'03'!X13+'04'!X13+'05 ACPE'!X13+'05'!X13+'06'!X13+'07'!X13+'08'!X13+'09'!X13+'10'!X13+'11'!X13+'12'!X13+'18'!X13+'20'!X13+'25'!X13</f>
        <v>0</v>
      </c>
      <c r="Y13" s="357">
        <f>'01'!Y13+'02'!Y13+'03'!Y13+'04'!Y13+'05 ACPE'!Y13+'05'!Y13+'06'!Y13+'07'!Y13+'08'!Y13+'09'!Y13+'10'!Y13+'11'!Y13+'12'!Y13+'18'!Y13+'20'!Y13+'25'!Y13</f>
        <v>0</v>
      </c>
      <c r="Z13" s="358">
        <f t="shared" si="0"/>
        <v>43</v>
      </c>
      <c r="AA13" s="358">
        <f t="shared" si="0"/>
        <v>0</v>
      </c>
      <c r="AB13" s="378"/>
      <c r="AD13" s="3"/>
    </row>
    <row r="14" spans="1:31" ht="12.75" customHeight="1" x14ac:dyDescent="0.3">
      <c r="A14" s="379" t="s">
        <v>20</v>
      </c>
      <c r="B14" s="35">
        <f t="shared" ref="B14:AA14" si="3">SUM(B10:B13)</f>
        <v>1914</v>
      </c>
      <c r="C14" s="32">
        <f t="shared" si="3"/>
        <v>81599.33</v>
      </c>
      <c r="D14" s="34">
        <f t="shared" si="3"/>
        <v>1502</v>
      </c>
      <c r="E14" s="608">
        <f t="shared" si="3"/>
        <v>60720.179999999993</v>
      </c>
      <c r="F14" s="380">
        <f t="shared" si="3"/>
        <v>1103</v>
      </c>
      <c r="G14" s="594">
        <f t="shared" si="3"/>
        <v>47167.590000000004</v>
      </c>
      <c r="H14" s="382">
        <f t="shared" si="3"/>
        <v>941</v>
      </c>
      <c r="I14" s="601">
        <f t="shared" si="3"/>
        <v>41311.97</v>
      </c>
      <c r="J14" s="380">
        <f t="shared" si="3"/>
        <v>1023</v>
      </c>
      <c r="K14" s="594">
        <f t="shared" si="3"/>
        <v>49826.01</v>
      </c>
      <c r="L14" s="382">
        <f t="shared" si="3"/>
        <v>988</v>
      </c>
      <c r="M14" s="601">
        <f t="shared" si="3"/>
        <v>47848.44</v>
      </c>
      <c r="N14" s="380">
        <f t="shared" si="3"/>
        <v>1156</v>
      </c>
      <c r="O14" s="594">
        <f t="shared" si="3"/>
        <v>57339.739999999991</v>
      </c>
      <c r="P14" s="382">
        <f t="shared" si="3"/>
        <v>1200</v>
      </c>
      <c r="Q14" s="601">
        <f t="shared" si="3"/>
        <v>48753.850000000006</v>
      </c>
      <c r="R14" s="380">
        <f t="shared" si="3"/>
        <v>1993</v>
      </c>
      <c r="S14" s="381">
        <f t="shared" si="3"/>
        <v>78771.94</v>
      </c>
      <c r="T14" s="382">
        <f t="shared" si="3"/>
        <v>2098</v>
      </c>
      <c r="U14" s="383">
        <f t="shared" si="3"/>
        <v>84546.87000000001</v>
      </c>
      <c r="V14" s="380">
        <f t="shared" si="3"/>
        <v>1844</v>
      </c>
      <c r="W14" s="594">
        <f t="shared" si="3"/>
        <v>86695</v>
      </c>
      <c r="X14" s="382">
        <f t="shared" si="3"/>
        <v>1842</v>
      </c>
      <c r="Y14" s="601">
        <f t="shared" si="3"/>
        <v>86092.560000000012</v>
      </c>
      <c r="Z14" s="384">
        <f t="shared" si="3"/>
        <v>17604</v>
      </c>
      <c r="AA14" s="365">
        <f t="shared" si="3"/>
        <v>770673.48000000021</v>
      </c>
      <c r="AB14" s="378"/>
      <c r="AD14" s="3"/>
    </row>
    <row r="15" spans="1:31" ht="12.75" customHeight="1" x14ac:dyDescent="0.3">
      <c r="B15" s="354"/>
      <c r="C15" s="611"/>
      <c r="F15" s="354"/>
      <c r="G15" s="355"/>
      <c r="J15" s="354"/>
      <c r="K15" s="355"/>
      <c r="N15" s="354"/>
      <c r="O15" s="355"/>
      <c r="R15" s="354"/>
      <c r="S15" s="355"/>
      <c r="V15" s="354"/>
      <c r="W15" s="355"/>
      <c r="Z15" s="358"/>
      <c r="AA15" s="377"/>
      <c r="AB15" s="378"/>
      <c r="AD15" s="3"/>
    </row>
    <row r="16" spans="1:31" ht="12.75" customHeight="1" x14ac:dyDescent="0.3">
      <c r="A16" s="347" t="s">
        <v>25</v>
      </c>
      <c r="B16" s="386"/>
      <c r="C16" s="611"/>
      <c r="D16" s="360"/>
      <c r="F16" s="386"/>
      <c r="G16" s="355"/>
      <c r="H16" s="360"/>
      <c r="J16" s="386"/>
      <c r="K16" s="355"/>
      <c r="L16" s="360"/>
      <c r="N16" s="386"/>
      <c r="O16" s="355"/>
      <c r="P16" s="360"/>
      <c r="R16" s="386"/>
      <c r="S16" s="385"/>
      <c r="T16" s="360"/>
      <c r="U16" s="346"/>
      <c r="V16" s="386"/>
      <c r="W16" s="355"/>
      <c r="X16" s="360"/>
      <c r="Z16" s="387"/>
      <c r="AA16" s="388"/>
      <c r="AB16" s="378"/>
      <c r="AD16" s="3"/>
    </row>
    <row r="17" spans="1:30" ht="12.75" customHeight="1" x14ac:dyDescent="0.25">
      <c r="A17" s="360" t="s">
        <v>49</v>
      </c>
      <c r="B17" s="354">
        <f>'01'!B17+'02'!B17+'03'!B17+'04'!B17+'05 ACPE'!B17+'05'!B17+'06'!B17+'07'!B17+'08'!B17+'09'!B17+'10'!B17+'11'!B17+'12'!B17+'18'!B17+'20'!B17+'25'!B17</f>
        <v>0</v>
      </c>
      <c r="C17" s="611">
        <f>'01'!C17+'02'!C17+'03'!C17+'04'!C17+'05 ACPE'!C17+'05'!C17+'06'!C17+'07'!C17+'08'!C17+'09'!C17+'10'!C17+'11'!C17+'12'!C17+'18'!C17+'20'!C17+'25'!C17</f>
        <v>0</v>
      </c>
      <c r="D17" s="356">
        <f>'01'!D17+'02'!D17+'03'!D17+'04'!D17+'05 ACPE'!D17+'05'!D17+'06'!D17+'07'!D17+'08'!D17+'09'!D17+'10'!D17+'11'!D17+'12'!D17+'18'!D17+'20'!D17+'25'!D17</f>
        <v>40</v>
      </c>
      <c r="E17" s="357">
        <f>'01'!E17+'02'!E17+'03'!E17+'04'!E17+'05 ACPE'!E17+'05'!E17+'06'!E17+'07'!E17+'08'!E17+'09'!E17+'10'!E17+'11'!E17+'12'!E17+'18'!E17+'20'!E17+'25'!E17</f>
        <v>1444.46</v>
      </c>
      <c r="F17" s="354">
        <f>'01'!F17+'02'!F17+'03'!F17+'04'!F17+'05 ACPE'!F17+'05'!F17+'06'!F17+'07'!F17+'08'!F17+'09'!F17+'10'!F17+'11'!F17+'12'!F17+'18'!F17+'20'!F17+'25'!F17</f>
        <v>98</v>
      </c>
      <c r="G17" s="355">
        <f>'01'!G17+'02'!G17+'03'!G17+'04'!G17+'05 ACPE'!G17+'05'!G17+'06'!G17+'07'!G17+'08'!G17+'09'!G17+'10'!G17+'11'!G17+'12'!G17+'18'!G17+'20'!G17+'25'!G17</f>
        <v>3135.23</v>
      </c>
      <c r="H17" s="356">
        <f>'01'!H17+'02'!H17+'03'!H17+'04'!H17+'05 ACPE'!H17+'05'!H17+'06'!H17+'07'!H17+'08'!H17+'09'!H17+'10'!H17+'11'!H17+'12'!H17+'18'!H17+'20'!H17+'25'!H17</f>
        <v>44</v>
      </c>
      <c r="I17" s="357">
        <f>'01'!I17+'02'!I17+'03'!I17+'04'!I17+'05 ACPE'!I17+'05'!I17+'06'!I17+'07'!I17+'08'!I17+'09'!I17+'10'!I17+'11'!I17+'12'!I17+'18'!I17+'20'!I17+'25'!I17</f>
        <v>1205.08</v>
      </c>
      <c r="J17" s="354">
        <f>'01'!J17+'02'!J17+'03'!J17+'04'!J17+'05 ACPE'!J17+'05'!J17+'06'!J17+'07'!J17+'08'!J17+'09'!J17+'10'!J17+'11'!J17+'12'!J17+'18'!J17+'20'!J17+'25'!J17</f>
        <v>78</v>
      </c>
      <c r="K17" s="355">
        <f>'01'!K17+'02'!K17+'03'!K17+'04'!K17+'05 ACPE'!K17+'05'!K17+'06'!K17+'07'!K17+'08'!K17+'09'!K17+'10'!K17+'11'!K17+'12'!K17+'18'!K17+'20'!K17+'25'!K17</f>
        <v>3055.35</v>
      </c>
      <c r="L17" s="356">
        <f>'01'!L17+'02'!L17+'03'!L17+'04'!L17+'05 ACPE'!L17+'05'!L17+'06'!L17+'07'!L17+'08'!L17+'09'!L17+'10'!L17+'11'!L17+'12'!L17+'18'!L17+'20'!L17+'25'!L17</f>
        <v>81</v>
      </c>
      <c r="M17" s="357">
        <f>'01'!M17+'02'!M17+'03'!M17+'04'!M17+'05 ACPE'!M17+'05'!M17+'06'!M17+'07'!M17+'08'!M17+'09'!M17+'10'!M17+'11'!M17+'12'!M17+'18'!M17+'20'!M17+'25'!M17</f>
        <v>3904.47</v>
      </c>
      <c r="N17" s="354">
        <f>'01'!N17+'02'!N17+'03'!N17+'04'!N17+'05 ACPE'!N17+'05'!N17+'06'!N17+'07'!N17+'08'!N17+'09'!N17+'10'!N17+'11'!N17+'12'!N17+'18'!N17+'20'!N17+'25'!N17</f>
        <v>47</v>
      </c>
      <c r="O17" s="355">
        <f>'01'!O17+'02'!O17+'03'!O17+'04'!O17+'05 ACPE'!O17+'05'!O17+'06'!O17+'07'!O17+'08'!O17+'09'!O17+'10'!O17+'11'!O17+'12'!O17+'18'!O17+'20'!O17+'25'!O17</f>
        <v>2152.56</v>
      </c>
      <c r="P17" s="356">
        <f>'01'!P17+'02'!P17+'03'!P17+'04'!P17+'05 ACPE'!P17+'05'!P17+'06'!P17+'07'!P17+'08'!P17+'09'!P17+'10'!P17+'11'!P17+'12'!P17+'18'!P17+'20'!P17+'25'!P17</f>
        <v>64</v>
      </c>
      <c r="Q17" s="357">
        <f>'01'!Q17+'02'!Q17+'03'!Q17+'04'!Q17+'05 ACPE'!Q17+'05'!Q17+'06'!Q17+'07'!Q17+'08'!Q17+'09'!Q17+'10'!Q17+'11'!Q17+'12'!Q17+'18'!Q17+'20'!Q17+'25'!Q17</f>
        <v>3360.26</v>
      </c>
      <c r="R17" s="354">
        <f>'01'!R17+'02'!R17+'03'!R17+'04'!R17+'05 ACPE'!R17+'05'!R17+'06'!R17+'07'!R17+'08'!R17+'09'!R17+'10'!R17+'11'!R17+'12'!R17+'18'!R17+'20'!R17+'25'!R17</f>
        <v>26</v>
      </c>
      <c r="S17" s="355">
        <f>'01'!S17+'02'!S17+'03'!S17+'04'!S17+'05 ACPE'!S17+'05'!S17+'06'!S17+'07'!S17+'08'!S17+'09'!S17+'10'!S17+'11'!S17+'12'!S17+'18'!S17+'20'!S17+'25'!S17</f>
        <v>1854.14</v>
      </c>
      <c r="T17" s="356">
        <f>'01'!T17+'02'!T17+'03'!T17+'04'!T17+'05 ACPE'!T17+'05'!T17+'06'!T17+'07'!T17+'08'!T17+'09'!T17+'10'!T17+'11'!T17+'12'!T17+'18'!T17+'20'!T17+'25'!T17</f>
        <v>32</v>
      </c>
      <c r="U17" s="357">
        <f>'01'!U17+'02'!U17+'03'!U17+'04'!U17+'05 ACPE'!U17+'05'!U17+'06'!U17+'07'!U17+'08'!U17+'09'!U17+'10'!U17+'11'!U17+'12'!U17+'18'!U17+'20'!U17+'25'!U17</f>
        <v>2284.85</v>
      </c>
      <c r="V17" s="354">
        <f>'01'!V17+'02'!V17+'03'!V17+'04'!V17+'05 ACPE'!V17+'05'!V17+'06'!V17+'07'!V17+'08'!V17+'09'!V17+'10'!V17+'11'!V17+'12'!V17+'18'!V17+'20'!V17+'25'!V17</f>
        <v>0</v>
      </c>
      <c r="W17" s="355">
        <f>'01'!W17+'02'!W17+'03'!W17+'04'!W17+'05 ACPE'!W17+'05'!W17+'06'!W17+'07'!W17+'08'!W17+'09'!W17+'10'!W17+'11'!W17+'12'!W17+'18'!W17+'20'!W17+'25'!W17</f>
        <v>0</v>
      </c>
      <c r="X17" s="356">
        <f>'01'!X17+'02'!X17+'03'!X17+'04'!X17+'05 ACPE'!X17+'05'!X17+'06'!X17+'07'!X17+'08'!X17+'09'!X17+'10'!X17+'11'!X17+'12'!X17+'18'!X17+'20'!X17+'25'!X17</f>
        <v>20</v>
      </c>
      <c r="Y17" s="357">
        <f>'01'!Y17+'02'!Y17+'03'!Y17+'04'!Y17+'05 ACPE'!Y17+'05'!Y17+'06'!Y17+'07'!Y17+'08'!Y17+'09'!Y17+'10'!Y17+'11'!Y17+'12'!Y17+'18'!Y17+'20'!Y17+'25'!Y17</f>
        <v>560</v>
      </c>
      <c r="Z17" s="358">
        <f t="shared" ref="Z17:AA21" si="4">B17+D17+F17+H17+J17+L17+N17+P17+R17+T17+V17+X17</f>
        <v>530</v>
      </c>
      <c r="AA17" s="358">
        <f t="shared" si="4"/>
        <v>22956.399999999998</v>
      </c>
      <c r="AB17" s="378"/>
      <c r="AD17" s="3"/>
    </row>
    <row r="18" spans="1:30" ht="12.75" customHeight="1" x14ac:dyDescent="0.25">
      <c r="A18" s="360" t="s">
        <v>22</v>
      </c>
      <c r="B18" s="354">
        <f>'01'!B18+'02'!B18+'03'!B18+'04'!B18+'05 ACPE'!B18+'05'!B18+'06'!B18+'07'!B18+'08'!B18+'09'!B18+'10'!B18+'11'!B18+'12'!B18+'18'!B18+'20'!B18+'25'!B18</f>
        <v>0</v>
      </c>
      <c r="C18" s="611">
        <f>'01'!C18+'02'!C18+'03'!C18+'04'!C18+'05 ACPE'!C18+'05'!C18+'06'!C18+'07'!C18+'08'!C18+'09'!C18+'10'!C18+'11'!C18+'12'!C18+'18'!C18+'20'!C18+'25'!C18</f>
        <v>0</v>
      </c>
      <c r="D18" s="356">
        <f>'01'!D18+'02'!D18+'03'!D18+'04'!D18+'05 ACPE'!D18+'05'!D18+'06'!D18+'07'!D18+'08'!D18+'09'!D18+'10'!D18+'11'!D18+'12'!D18+'18'!D18+'20'!D18+'25'!D18</f>
        <v>0</v>
      </c>
      <c r="E18" s="357">
        <f>'01'!E18+'02'!E18+'03'!E18+'04'!E18+'05 ACPE'!E18+'05'!E18+'06'!E18+'07'!E18+'08'!E18+'09'!E18+'10'!E18+'11'!E18+'12'!E18+'18'!E18+'20'!E18+'25'!E18</f>
        <v>0</v>
      </c>
      <c r="F18" s="354">
        <f>'01'!F18+'02'!F18+'03'!F18+'04'!F18+'05 ACPE'!F18+'05'!F18+'06'!F18+'07'!F18+'08'!F18+'09'!F18+'10'!F18+'11'!F18+'12'!F18+'18'!F18+'20'!F18+'25'!F18</f>
        <v>0</v>
      </c>
      <c r="G18" s="355">
        <f>'01'!G18+'02'!G18+'03'!G18+'04'!G18+'05 ACPE'!G18+'05'!G18+'06'!G18+'07'!G18+'08'!G18+'09'!G18+'10'!G18+'11'!G18+'12'!G18+'18'!G18+'20'!G18+'25'!G18</f>
        <v>0</v>
      </c>
      <c r="H18" s="356">
        <f>'01'!H18+'02'!H18+'03'!H18+'04'!H18+'05 ACPE'!H18+'05'!H18+'06'!H18+'07'!H18+'08'!H18+'09'!H18+'10'!H18+'11'!H18+'12'!H18+'18'!H18+'20'!H18+'25'!H18</f>
        <v>-1</v>
      </c>
      <c r="I18" s="357">
        <f>'01'!I18+'02'!I18+'03'!I18+'04'!I18+'05 ACPE'!I18+'05'!I18+'06'!I18+'07'!I18+'08'!I18+'09'!I18+'10'!I18+'11'!I18+'12'!I18+'18'!I18+'20'!I18+'25'!I18</f>
        <v>831.41</v>
      </c>
      <c r="J18" s="354">
        <f>'01'!J18+'02'!J18+'03'!J18+'04'!J18+'05 ACPE'!J18+'05'!J18+'06'!J18+'07'!J18+'08'!J18+'09'!J18+'10'!J18+'11'!J18+'12'!J18+'18'!J18+'20'!J18+'25'!J18</f>
        <v>-1</v>
      </c>
      <c r="K18" s="355">
        <f>'01'!K18+'02'!K18+'03'!K18+'04'!K18+'05 ACPE'!K18+'05'!K18+'06'!K18+'07'!K18+'08'!K18+'09'!K18+'10'!K18+'11'!K18+'12'!K18+'18'!K18+'20'!K18+'25'!K18</f>
        <v>1436.73</v>
      </c>
      <c r="L18" s="356">
        <f>'01'!L18+'02'!L18+'03'!L18+'04'!L18+'05 ACPE'!L18+'05'!L18+'06'!L18+'07'!L18+'08'!L18+'09'!L18+'10'!L18+'11'!L18+'12'!L18+'18'!L18+'20'!L18+'25'!L18</f>
        <v>-1</v>
      </c>
      <c r="M18" s="539">
        <f>'01'!M18+'02'!M18+'03'!M18+'04'!M18+'05 ACPE'!M18+'05'!M18+'06'!M18+'07'!M18+'08'!M18+'09'!M18+'10'!M18+'11'!M18+'12'!M18+'18'!M18+'20'!M18+'25'!M18</f>
        <v>1231.5899999999999</v>
      </c>
      <c r="N18" s="354">
        <f>'01'!N18+'02'!N18+'03'!N18+'04'!N18+'05 ACPE'!N18+'05'!N18+'06'!N18+'07'!N18+'08'!N18+'09'!N18+'10'!N18+'11'!N18+'12'!N18+'18'!N18+'20'!N18+'25'!N18</f>
        <v>2</v>
      </c>
      <c r="O18" s="355">
        <f>'01'!O18+'02'!O18+'03'!O18+'04'!O18+'05 ACPE'!O18+'05'!O18+'06'!O18+'07'!O18+'08'!O18+'09'!O18+'10'!O18+'11'!O18+'12'!O18+'18'!O18+'20'!O18+'25'!O18</f>
        <v>430.98</v>
      </c>
      <c r="P18" s="356">
        <f>'01'!P18+'02'!P18+'03'!P18+'04'!P18+'05 ACPE'!P18+'05'!P18+'06'!P18+'07'!P18+'08'!P18+'09'!P18+'10'!P18+'11'!P18+'12'!P18+'18'!P18+'20'!P18+'25'!P18</f>
        <v>7</v>
      </c>
      <c r="Q18" s="357">
        <f>'01'!Q18+'02'!Q18+'03'!Q18+'04'!Q18+'05 ACPE'!Q18+'05'!Q18+'06'!Q18+'07'!Q18+'08'!Q18+'09'!Q18+'10'!Q18+'11'!Q18+'12'!Q18+'18'!Q18+'20'!Q18+'25'!Q18</f>
        <v>615.65</v>
      </c>
      <c r="R18" s="354">
        <f>'01'!R18+'02'!R18+'03'!R18+'04'!R18+'05 ACPE'!R18+'05'!R18+'06'!R18+'07'!R18+'08'!R18+'09'!R18+'10'!R18+'11'!R18+'12'!R18+'18'!R18+'20'!R18+'25'!R18</f>
        <v>0</v>
      </c>
      <c r="S18" s="355">
        <f>'01'!S18+'02'!S18+'03'!S18+'04'!S18+'05 ACPE'!S18+'05'!S18+'06'!S18+'07'!S18+'08'!S18+'09'!S18+'10'!S18+'11'!S18+'12'!S18+'18'!S18+'20'!S18+'25'!S18</f>
        <v>0</v>
      </c>
      <c r="T18" s="356">
        <f>'01'!T18+'02'!T18+'03'!T18+'04'!T18+'05 ACPE'!T18+'05'!T18+'06'!T18+'07'!T18+'08'!T18+'09'!T18+'10'!T18+'11'!T18+'12'!T18+'18'!T18+'20'!T18+'25'!T18</f>
        <v>0</v>
      </c>
      <c r="U18" s="357">
        <f>'01'!U18+'02'!U18+'03'!U18+'04'!U18+'05 ACPE'!U18+'05'!U18+'06'!U18+'07'!U18+'08'!U18+'09'!U18+'10'!U18+'11'!U18+'12'!U18+'18'!U18+'20'!U18+'25'!U18</f>
        <v>0</v>
      </c>
      <c r="V18" s="354">
        <f>'01'!V18+'02'!V18+'03'!V18+'04'!V18+'05 ACPE'!V18+'05'!V18+'06'!V18+'07'!V18+'08'!V18+'09'!V18+'10'!V18+'11'!V18+'12'!V18+'18'!V18+'20'!V18+'25'!V18</f>
        <v>0</v>
      </c>
      <c r="W18" s="355">
        <f>'01'!W18+'02'!W18+'03'!W18+'04'!W18+'05 ACPE'!W18+'05'!W18+'06'!W18+'07'!W18+'08'!W18+'09'!W18+'10'!W18+'11'!W18+'12'!W18+'18'!W18+'20'!W18+'25'!W18</f>
        <v>0</v>
      </c>
      <c r="X18" s="356">
        <f>'01'!X18+'02'!X18+'03'!X18+'04'!X18+'05 ACPE'!X18+'05'!X18+'06'!X18+'07'!X18+'08'!X18+'09'!X18+'10'!X18+'11'!X18+'12'!X18+'18'!X18+'20'!X18+'25'!X18</f>
        <v>2</v>
      </c>
      <c r="Y18" s="357">
        <f>'01'!Y18+'02'!Y18+'03'!Y18+'04'!Y18+'05 ACPE'!Y18+'05'!Y18+'06'!Y18+'07'!Y18+'08'!Y18+'09'!Y18+'10'!Y18+'11'!Y18+'12'!Y18+'18'!Y18+'20'!Y18+'25'!Y18</f>
        <v>937.16</v>
      </c>
      <c r="Z18" s="358">
        <f t="shared" si="4"/>
        <v>8</v>
      </c>
      <c r="AA18" s="358">
        <f t="shared" si="4"/>
        <v>5483.5199999999995</v>
      </c>
      <c r="AB18" s="378"/>
      <c r="AD18" s="3"/>
    </row>
    <row r="19" spans="1:30" ht="12.75" customHeight="1" x14ac:dyDescent="0.25">
      <c r="A19" s="360" t="s">
        <v>53</v>
      </c>
      <c r="B19" s="354">
        <f>'01'!B19+'02'!B19+'03'!B19+'04'!B19+'05 ACPE'!B19+'05'!B19+'06'!B19+'07'!B19+'08'!B19+'09'!B19+'10'!B19+'11'!B19+'12'!B19+'18'!B19+'20'!B19+'25'!B19</f>
        <v>21</v>
      </c>
      <c r="C19" s="92">
        <f>'01'!C19+'02'!C19+'03'!C19+'04'!C19+'05 ACPE'!C19+'05'!C19+'06'!C19+'07'!C19+'08'!C19+'09'!C19+'10'!C19+'11'!C19+'12'!C19+'18'!C19+'20'!C19+'25'!C19</f>
        <v>27973.829999999994</v>
      </c>
      <c r="D19" s="356">
        <f>'01'!D19+'02'!D19+'03'!D19+'04'!D19+'05 ACPE'!D19+'05'!D19+'06'!D19+'07'!D19+'08'!D19+'09'!D19+'10'!D19+'11'!D19+'12'!D19+'18'!D19+'20'!D19+'25'!D19</f>
        <v>30</v>
      </c>
      <c r="E19" s="530">
        <f>'01'!E19+'02'!E19+'03'!E19+'04'!E19+'05 ACPE'!E19+'05'!E19+'06'!E19+'07'!E19+'08'!E19+'09'!E19+'10'!E19+'11'!E19+'12'!E19+'18'!E19+'20'!E19+'25'!E19</f>
        <v>30492.160000000003</v>
      </c>
      <c r="F19" s="354">
        <f>'01'!F19+'02'!F19+'03'!F19+'04'!F19+'05 ACPE'!F19+'05'!F19+'06'!F19+'07'!F19+'08'!F19+'09'!F19+'10'!F19+'11'!F19+'12'!F19+'18'!F19+'20'!F19+'25'!F19</f>
        <v>8</v>
      </c>
      <c r="G19" s="16">
        <f>'01'!G19+'02'!G19+'03'!G19+'04'!G19+'05 ACPE'!G19+'05'!G19+'06'!G19+'07'!G19+'08'!G19+'09'!G19+'10'!G19+'11'!G19+'12'!G19+'18'!G19+'20'!G19+'25'!G19</f>
        <v>21158.080000000002</v>
      </c>
      <c r="H19" s="356">
        <f>'01'!H19+'02'!H19+'03'!H19+'04'!H19+'05 ACPE'!H19+'05'!H19+'06'!H19+'07'!H19+'08'!H19+'09'!H19+'10'!H19+'11'!H19+'12'!H19+'18'!H19+'20'!H19+'25'!H19</f>
        <v>19</v>
      </c>
      <c r="I19" s="530">
        <f>'01'!I19+'02'!I19+'03'!I19+'04'!I19+'05 ACPE'!I19+'05'!I19+'06'!I19+'07'!I19+'08'!I19+'09'!I19+'10'!I19+'11'!I19+'12'!I19+'18'!I19+'20'!I19+'25'!I19</f>
        <v>26746.490000000005</v>
      </c>
      <c r="J19" s="354">
        <f>'01'!J19+'02'!J19+'03'!J19+'04'!J19+'05 ACPE'!J19+'05'!J19+'06'!J19+'07'!J19+'08'!J19+'09'!J19+'10'!J19+'11'!J19+'12'!J19+'18'!J19+'20'!J19+'25'!J19</f>
        <v>28</v>
      </c>
      <c r="K19" s="355">
        <f>'01'!K19+'02'!K19+'03'!K19+'04'!K19+'05 ACPE'!K19+'05'!K19+'06'!K19+'07'!K19+'08'!K19+'09'!K19+'10'!K19+'11'!K19+'12'!K19+'18'!K19+'20'!K19+'25'!K19</f>
        <v>26525.72</v>
      </c>
      <c r="L19" s="356">
        <f>'01'!L19+'02'!L19+'03'!L19+'04'!L19+'05 ACPE'!L19+'05'!L19+'06'!L19+'07'!L19+'08'!L19+'09'!L19+'10'!L19+'11'!L19+'12'!L19+'18'!L19+'20'!L19+'25'!L19</f>
        <v>14</v>
      </c>
      <c r="M19" s="357">
        <f>'01'!M19+'02'!M19+'03'!M19+'04'!M19+'05 ACPE'!M19+'05'!M19+'06'!M19+'07'!M19+'08'!M19+'09'!M19+'10'!M19+'11'!M19+'12'!M19+'18'!M19+'20'!M19+'25'!M19</f>
        <v>21588.65</v>
      </c>
      <c r="N19" s="354">
        <f>'01'!N19+'02'!N19+'03'!N19+'04'!N19+'05 ACPE'!N19+'05'!N19+'06'!N19+'07'!N19+'08'!N19+'09'!N19+'10'!N19+'11'!N19+'12'!N19+'18'!N19+'20'!N19+'25'!N19</f>
        <v>43</v>
      </c>
      <c r="O19" s="355">
        <f>'01'!O19+'02'!O19+'03'!O19+'04'!O19+'05 ACPE'!O19+'05'!O19+'06'!O19+'07'!O19+'08'!O19+'09'!O19+'10'!O19+'11'!O19+'12'!O19+'18'!O19+'20'!O19+'25'!O19</f>
        <v>25277.930000000004</v>
      </c>
      <c r="P19" s="356">
        <f>'01'!P19+'02'!P19+'03'!P19+'04'!P19+'05 ACPE'!P19+'05'!P19+'06'!P19+'07'!P19+'08'!P19+'09'!P19+'10'!P19+'11'!P19+'12'!P19+'18'!P19+'20'!P19+'25'!P19</f>
        <v>47</v>
      </c>
      <c r="Q19" s="539">
        <f>'01'!Q19+'02'!Q19+'03'!Q19+'04'!Q19+'05 ACPE'!Q19+'05'!Q19+'06'!Q19+'07'!Q19+'08'!Q19+'09'!Q19+'10'!Q19+'11'!Q19+'12'!Q19+'18'!Q19+'20'!Q19+'25'!Q19</f>
        <v>25225.93</v>
      </c>
      <c r="R19" s="354">
        <f>'01'!R19+'02'!R19+'03'!R19+'04'!R19+'05 ACPE'!R19+'05'!R19+'06'!R19+'07'!R19+'08'!R19+'09'!R19+'10'!R19+'11'!R19+'12'!R19+'18'!R19+'20'!R19+'25'!R19</f>
        <v>33</v>
      </c>
      <c r="S19" s="355">
        <f>'01'!S19+'02'!S19+'03'!S19+'04'!S19+'05 ACPE'!S19+'05'!S19+'06'!S19+'07'!S19+'08'!S19+'09'!S19+'10'!S19+'11'!S19+'12'!S19+'18'!S19+'20'!S19+'25'!S19</f>
        <v>32899.230000000003</v>
      </c>
      <c r="T19" s="356">
        <f>'01'!T19+'02'!T19+'03'!T19+'04'!T19+'05 ACPE'!T19+'05'!T19+'06'!T19+'07'!T19+'08'!T19+'09'!T19+'10'!T19+'11'!T19+'12'!T19+'18'!T19+'20'!T19+'25'!T19</f>
        <v>52</v>
      </c>
      <c r="U19" s="357">
        <f>'01'!U19+'02'!U19+'03'!U19+'04'!U19+'05 ACPE'!U19+'05'!U19+'06'!U19+'07'!U19+'08'!U19+'09'!U19+'10'!U19+'11'!U19+'12'!U19+'18'!U19+'20'!U19+'25'!U19</f>
        <v>25928.550000000003</v>
      </c>
      <c r="V19" s="354">
        <f>'01'!V19+'02'!V19+'03'!V19+'04'!V19+'05 ACPE'!V19+'05'!V19+'06'!V19+'07'!V19+'08'!V19+'09'!V19+'10'!V19+'11'!V19+'12'!V19+'18'!V19+'20'!V19+'25'!V19</f>
        <v>40</v>
      </c>
      <c r="W19" s="355">
        <f>'01'!W19+'02'!W19+'03'!W19+'04'!W19+'05 ACPE'!W19+'05'!W19+'06'!W19+'07'!W19+'08'!W19+'09'!W19+'10'!W19+'11'!W19+'12'!W19+'18'!W19+'20'!W19+'25'!W19</f>
        <v>29581.189999999995</v>
      </c>
      <c r="X19" s="356">
        <f>'01'!X19+'02'!X19+'03'!X19+'04'!X19+'05 ACPE'!X19+'05'!X19+'06'!X19+'07'!X19+'08'!X19+'09'!X19+'10'!X19+'11'!X19+'12'!X19+'18'!X19+'20'!X19+'25'!X19</f>
        <v>32</v>
      </c>
      <c r="Y19" s="357">
        <f>'01'!Y19+'02'!Y19+'03'!Y19+'04'!Y19+'05 ACPE'!Y19+'05'!Y19+'06'!Y19+'07'!Y19+'08'!Y19+'09'!Y19+'10'!Y19+'11'!Y19+'12'!Y19+'18'!Y19+'20'!Y19+'25'!Y19</f>
        <v>27288.309999999998</v>
      </c>
      <c r="Z19" s="358">
        <f t="shared" si="4"/>
        <v>367</v>
      </c>
      <c r="AA19" s="358">
        <f t="shared" si="4"/>
        <v>320686.07</v>
      </c>
      <c r="AB19" s="593"/>
      <c r="AD19" s="3"/>
    </row>
    <row r="20" spans="1:30" ht="12.75" customHeight="1" x14ac:dyDescent="0.25">
      <c r="A20" s="360" t="s">
        <v>23</v>
      </c>
      <c r="B20" s="354">
        <f>'01'!B20+'02'!B20+'03'!B20+'04'!B20+'05 ACPE'!B20+'05'!B20+'06'!B20+'07'!B20+'08'!B20+'09'!B20+'10'!B20+'11'!B20+'12'!B20+'18'!B20+'20'!B20+'25'!B20</f>
        <v>58</v>
      </c>
      <c r="C20" s="92">
        <f>'01'!C20+'02'!C20+'03'!C20+'04'!C20+'05 ACPE'!C20+'05'!C20+'06'!C20+'07'!C20+'08'!C20+'09'!C20+'10'!C20+'11'!C20+'12'!C20+'18'!C20+'20'!C20+'25'!C20</f>
        <v>20692.830000000002</v>
      </c>
      <c r="D20" s="356">
        <f>'01'!D20+'02'!D20+'03'!D20+'04'!D20+'05 ACPE'!D20+'05'!D20+'06'!D20+'07'!D20+'08'!D20+'09'!D20+'10'!D20+'11'!D20+'12'!D20+'18'!D20+'20'!D20+'25'!D20</f>
        <v>55</v>
      </c>
      <c r="E20" s="530">
        <f>'01'!E20+'02'!E20+'03'!E20+'04'!E20+'05 ACPE'!E20+'05'!E20+'06'!E20+'07'!E20+'08'!E20+'09'!E20+'10'!E20+'11'!E20+'12'!E20+'18'!E20+'20'!E20+'25'!E20</f>
        <v>27487.309999999998</v>
      </c>
      <c r="F20" s="354">
        <f>'01'!F20+'02'!F20+'03'!F20+'04'!F20+'05 ACPE'!F20+'05'!F20+'06'!F20+'07'!F20+'08'!F20+'09'!F20+'10'!F20+'11'!F20+'12'!F20+'18'!F20+'20'!F20+'25'!F20</f>
        <v>63</v>
      </c>
      <c r="G20" s="16">
        <f>'01'!G20+'02'!G20+'03'!G20+'04'!G20+'05 ACPE'!G20+'05'!G20+'06'!G20+'07'!G20+'08'!G20+'09'!G20+'10'!G20+'11'!G20+'12'!G20+'18'!G20+'20'!G20+'25'!G20</f>
        <v>33743.47</v>
      </c>
      <c r="H20" s="356">
        <f>'01'!H20+'02'!H20+'03'!H20+'04'!H20+'05 ACPE'!H20+'05'!H20+'06'!H20+'07'!H20+'08'!H20+'09'!H20+'10'!H20+'11'!H20+'12'!H20+'18'!H20+'20'!H20+'25'!H20</f>
        <v>90</v>
      </c>
      <c r="I20" s="530">
        <f>'01'!I20+'02'!I20+'03'!I20+'04'!I20+'05 ACPE'!I20+'05'!I20+'06'!I20+'07'!I20+'08'!I20+'09'!I20+'10'!I20+'11'!I20+'12'!I20+'18'!I20+'20'!I20+'25'!I20</f>
        <v>49640.44000000001</v>
      </c>
      <c r="J20" s="354">
        <f>'01'!J20+'02'!J20+'03'!J20+'04'!J20+'05 ACPE'!J20+'05'!J20+'06'!J20+'07'!J20+'08'!J20+'09'!J20+'10'!J20+'11'!J20+'12'!J20+'18'!J20+'20'!J20+'25'!J20</f>
        <v>105</v>
      </c>
      <c r="K20" s="355">
        <f>'01'!K20+'02'!K20+'03'!K20+'04'!K20+'05 ACPE'!K20+'05'!K20+'06'!K20+'07'!K20+'08'!K20+'09'!K20+'10'!K20+'11'!K20+'12'!K20+'18'!K20+'20'!K20+'25'!K20</f>
        <v>72982.58</v>
      </c>
      <c r="L20" s="356">
        <f>'01'!L20+'02'!L20+'03'!L20+'04'!L20+'05 ACPE'!L20+'05'!L20+'06'!L20+'07'!L20+'08'!L20+'09'!L20+'10'!L20+'11'!L20+'12'!L20+'18'!L20+'20'!L20+'25'!L20</f>
        <v>73</v>
      </c>
      <c r="M20" s="539">
        <f>'01'!M20+'02'!M20+'03'!M20+'04'!M20+'05 ACPE'!M20+'05'!M20+'06'!M20+'07'!M20+'08'!M20+'09'!M20+'10'!M20+'11'!M20+'12'!M20+'18'!M20+'20'!M20+'25'!M20</f>
        <v>44024.829999999994</v>
      </c>
      <c r="N20" s="354">
        <f>'01'!N20+'02'!N20+'03'!N20+'04'!N20+'05 ACPE'!N20+'05'!N20+'06'!N20+'07'!N20+'08'!N20+'09'!N20+'10'!N20+'11'!N20+'12'!N20+'18'!N20+'20'!N20+'25'!N20</f>
        <v>116</v>
      </c>
      <c r="O20" s="355">
        <f>'01'!O20+'02'!O20+'03'!O20+'04'!O20+'05 ACPE'!O20+'05'!O20+'06'!O20+'07'!O20+'08'!O20+'09'!O20+'10'!O20+'11'!O20+'12'!O20+'18'!O20+'20'!O20+'25'!O20</f>
        <v>53561.789999999994</v>
      </c>
      <c r="P20" s="356">
        <f>'01'!P20+'02'!P20+'03'!P20+'04'!P20+'05 ACPE'!P20+'05'!P20+'06'!P20+'07'!P20+'08'!P20+'09'!P20+'10'!P20+'11'!P20+'12'!P20+'18'!P20+'20'!P20+'25'!P20</f>
        <v>72</v>
      </c>
      <c r="Q20" s="539">
        <f>'01'!Q20+'02'!Q20+'03'!Q20+'04'!Q20+'05 ACPE'!Q20+'05'!Q20+'06'!Q20+'07'!Q20+'08'!Q20+'09'!Q20+'10'!Q20+'11'!Q20+'12'!Q20+'18'!Q20+'20'!Q20+'25'!Q20</f>
        <v>32241.109999999997</v>
      </c>
      <c r="R20" s="354">
        <f>'01'!R20+'02'!R20+'03'!R20+'04'!R20+'05 ACPE'!R20+'05'!R20+'06'!R20+'07'!R20+'08'!R20+'09'!R20+'10'!R20+'11'!R20+'12'!R20+'18'!R20+'20'!R20+'25'!R20</f>
        <v>66</v>
      </c>
      <c r="S20" s="355">
        <f>'01'!S20+'02'!S20+'03'!S20+'04'!S20+'05 ACPE'!S20+'05'!S20+'06'!S20+'07'!S20+'08'!S20+'09'!S20+'10'!S20+'11'!S20+'12'!S20+'18'!S20+'20'!S20+'25'!S20</f>
        <v>41213.61</v>
      </c>
      <c r="T20" s="356">
        <f>'01'!T20+'02'!T20+'03'!T20+'04'!T20+'05 ACPE'!T20+'05'!T20+'06'!T20+'07'!T20+'08'!T20+'09'!T20+'10'!T20+'11'!T20+'12'!T20+'18'!T20+'20'!T20+'25'!T20</f>
        <v>94</v>
      </c>
      <c r="U20" s="357">
        <f>'01'!U20+'02'!U20+'03'!U20+'04'!U20+'05 ACPE'!U20+'05'!U20+'06'!U20+'07'!U20+'08'!U20+'09'!U20+'10'!U20+'11'!U20+'12'!U20+'18'!U20+'20'!U20+'25'!U20</f>
        <v>41019.960000000006</v>
      </c>
      <c r="V20" s="354">
        <f>'01'!V20+'02'!V20+'03'!V20+'04'!V20+'05 ACPE'!V20+'05'!V20+'06'!V20+'07'!V20+'08'!V20+'09'!V20+'10'!V20+'11'!V20+'12'!V20+'18'!V20+'20'!V20+'25'!V20</f>
        <v>55</v>
      </c>
      <c r="W20" s="355">
        <f>'01'!W20+'02'!W20+'03'!W20+'04'!W20+'05 ACPE'!W20+'05'!W20+'06'!W20+'07'!W20+'08'!W20+'09'!W20+'10'!W20+'11'!W20+'12'!W20+'18'!W20+'20'!W20+'25'!W20</f>
        <v>29153.999999999996</v>
      </c>
      <c r="X20" s="356">
        <f>'01'!X20+'02'!X20+'03'!X20+'04'!X20+'05 ACPE'!X20+'05'!X20+'06'!X20+'07'!X20+'08'!X20+'09'!X20+'10'!X20+'11'!X20+'12'!X20+'18'!X20+'20'!X20+'25'!X20</f>
        <v>61</v>
      </c>
      <c r="Y20" s="357">
        <f>'01'!Y20+'02'!Y20+'03'!Y20+'04'!Y20+'05 ACPE'!Y20+'05'!Y20+'06'!Y20+'07'!Y20+'08'!Y20+'09'!Y20+'10'!Y20+'11'!Y20+'12'!Y20+'18'!Y20+'20'!Y20+'25'!Y20</f>
        <v>32417.960000000003</v>
      </c>
      <c r="Z20" s="358">
        <f t="shared" si="4"/>
        <v>908</v>
      </c>
      <c r="AA20" s="358">
        <f t="shared" si="4"/>
        <v>478179.89</v>
      </c>
      <c r="AB20" s="593"/>
      <c r="AD20" s="3"/>
    </row>
    <row r="21" spans="1:30" ht="12.75" customHeight="1" x14ac:dyDescent="0.25">
      <c r="A21" s="360" t="s">
        <v>55</v>
      </c>
      <c r="B21" s="354">
        <f>'01'!B21+'02'!B21+'03'!B21+'04'!B21+'05 ACPE'!B21+'05'!B21+'06'!B21+'07'!B21+'08'!B21+'09'!B21+'10'!B21+'11'!B21+'12'!B21+'18'!B21+'20'!B21+'25'!B21</f>
        <v>2</v>
      </c>
      <c r="C21" s="355">
        <f>'01'!C21+'02'!C21+'03'!C21+'04'!C21+'05 ACPE'!C21+'05'!C21+'06'!C21+'07'!C21+'08'!C21+'09'!C21+'10'!C21+'11'!C21+'12'!C21+'18'!C21+'20'!C21+'25'!C21</f>
        <v>929.11</v>
      </c>
      <c r="D21" s="356">
        <f>'01'!D21+'02'!D21+'03'!D21+'04'!D21+'05 ACPE'!D21+'05'!D21+'06'!D21+'07'!D21+'08'!D21+'09'!D21+'10'!D21+'11'!D21+'12'!D21+'18'!D21+'20'!D21+'25'!D21</f>
        <v>2</v>
      </c>
      <c r="E21" s="357">
        <f>'01'!E21+'02'!E21+'03'!E21+'04'!E21+'05 ACPE'!E21+'05'!E21+'06'!E21+'07'!E21+'08'!E21+'09'!E21+'10'!E21+'11'!E21+'12'!E21+'18'!E21+'20'!E21+'25'!E21</f>
        <v>590.6</v>
      </c>
      <c r="F21" s="354">
        <f>'01'!F21+'02'!F21+'03'!F21+'04'!F21+'05 ACPE'!F21+'05'!F21+'06'!F21+'07'!F21+'08'!F21+'09'!F21+'10'!F21+'11'!F21+'12'!F21+'18'!F21+'20'!F21+'25'!F21</f>
        <v>0</v>
      </c>
      <c r="G21" s="355">
        <f>'01'!G21+'02'!G21+'03'!G21+'04'!G21+'05 ACPE'!G21+'05'!G21+'06'!G21+'07'!G21+'08'!G21+'09'!G21+'10'!G21+'11'!G21+'12'!G21+'18'!G21+'20'!G21+'25'!G21</f>
        <v>0</v>
      </c>
      <c r="H21" s="356">
        <f>'01'!H21+'02'!H21+'03'!H21+'04'!H21+'05 ACPE'!H21+'05'!H21+'06'!H21+'07'!H21+'08'!H21+'09'!H21+'10'!H21+'11'!H21+'12'!H21+'18'!H21+'20'!H21+'25'!H21</f>
        <v>2</v>
      </c>
      <c r="I21" s="357">
        <f>'01'!I21+'02'!I21+'03'!I21+'04'!I21+'05 ACPE'!I21+'05'!I21+'06'!I21+'07'!I21+'08'!I21+'09'!I21+'10'!I21+'11'!I21+'12'!I21+'18'!I21+'20'!I21+'25'!I21</f>
        <v>619.15</v>
      </c>
      <c r="J21" s="354">
        <f>'01'!J21+'02'!J21+'03'!J21+'04'!J21+'05 ACPE'!J21+'05'!J21+'06'!J21+'07'!J21+'08'!J21+'09'!J21+'10'!J21+'11'!J21+'12'!J21+'18'!J21+'20'!J21+'25'!J21</f>
        <v>0</v>
      </c>
      <c r="K21" s="355">
        <f>'01'!K21+'02'!K21+'03'!K21+'04'!K21+'05 ACPE'!K21+'05'!K21+'06'!K21+'07'!K21+'08'!K21+'09'!K21+'10'!K21+'11'!K21+'12'!K21+'18'!K21+'20'!K21+'25'!K21</f>
        <v>0</v>
      </c>
      <c r="L21" s="356">
        <f>'01'!L21+'02'!L21+'03'!L21+'04'!L21+'05 ACPE'!L21+'05'!L21+'06'!L21+'07'!L21+'08'!L21+'09'!L21+'10'!L21+'11'!L21+'12'!L21+'18'!L21+'20'!L21+'25'!L21</f>
        <v>0</v>
      </c>
      <c r="M21" s="357">
        <f>'01'!M21+'02'!M21+'03'!M21+'04'!M21+'05 ACPE'!M21+'05'!M21+'06'!M21+'07'!M21+'08'!M21+'09'!M21+'10'!M21+'11'!M21+'12'!M21+'18'!M21+'20'!M21+'25'!M21</f>
        <v>0</v>
      </c>
      <c r="N21" s="354">
        <f>'01'!N21+'02'!N21+'03'!N21+'04'!N21+'05 ACPE'!N21+'05'!N21+'06'!N21+'07'!N21+'08'!N21+'09'!N21+'10'!N21+'11'!N21+'12'!N21+'18'!N21+'20'!N21+'25'!N21</f>
        <v>0</v>
      </c>
      <c r="O21" s="355">
        <f>'01'!O21+'02'!O21+'03'!O21+'04'!O21+'05 ACPE'!O21+'05'!O21+'06'!O21+'07'!O21+'08'!O21+'09'!O21+'10'!O21+'11'!O21+'12'!O21+'18'!O21+'20'!O21+'25'!O21</f>
        <v>0</v>
      </c>
      <c r="P21" s="356">
        <f>'01'!P21+'02'!P21+'03'!P21+'04'!P21+'05 ACPE'!P21+'05'!P21+'06'!P21+'07'!P21+'08'!P21+'09'!P21+'10'!P21+'11'!P21+'12'!P21+'18'!P21+'20'!P21+'25'!P21</f>
        <v>44</v>
      </c>
      <c r="Q21" s="357">
        <f>'01'!Q21+'02'!Q21+'03'!Q21+'04'!Q21+'05 ACPE'!Q21+'05'!Q21+'06'!Q21+'07'!Q21+'08'!Q21+'09'!Q21+'10'!Q21+'11'!Q21+'12'!Q21+'18'!Q21+'20'!Q21+'25'!Q21</f>
        <v>16893.539999999997</v>
      </c>
      <c r="R21" s="354">
        <f>'01'!R21+'02'!R21+'03'!R21+'04'!R21+'05 ACPE'!R21+'05'!R21+'06'!R21+'07'!R21+'08'!R21+'09'!R21+'10'!R21+'11'!R21+'12'!R21+'18'!R21+'20'!R21+'25'!R21</f>
        <v>35</v>
      </c>
      <c r="S21" s="355">
        <f>'01'!S21+'02'!S21+'03'!S21+'04'!S21+'05 ACPE'!S21+'05'!S21+'06'!S21+'07'!S21+'08'!S21+'09'!S21+'10'!S21+'11'!S21+'12'!S21+'18'!S21+'20'!S21+'25'!S21</f>
        <v>14270.83</v>
      </c>
      <c r="T21" s="356">
        <f>'01'!T21+'02'!T21+'03'!T21+'04'!T21+'05 ACPE'!T21+'05'!T21+'06'!T21+'07'!T21+'08'!T21+'09'!T21+'10'!T21+'11'!T21+'12'!T21+'18'!T21+'20'!T21+'25'!T21</f>
        <v>63</v>
      </c>
      <c r="U21" s="357">
        <f>'01'!U21+'02'!U21+'03'!U21+'04'!U21+'05 ACPE'!U21+'05'!U21+'06'!U21+'07'!U21+'08'!U21+'09'!U21+'10'!U21+'11'!U21+'12'!U21+'18'!U21+'20'!U21+'25'!U21</f>
        <v>27707.230000000003</v>
      </c>
      <c r="V21" s="354">
        <f>'01'!V21+'02'!V21+'03'!V21+'04'!V21+'05 ACPE'!V21+'05'!V21+'06'!V21+'07'!V21+'08'!V21+'09'!V21+'10'!V21+'11'!V21+'12'!V21+'18'!V21+'20'!V21+'25'!V21</f>
        <v>2</v>
      </c>
      <c r="W21" s="355">
        <f>'01'!W21+'02'!W21+'03'!W21+'04'!W21+'05 ACPE'!W21+'05'!W21+'06'!W21+'07'!W21+'08'!W21+'09'!W21+'10'!W21+'11'!W21+'12'!W21+'18'!W21+'20'!W21+'25'!W21</f>
        <v>1351.8</v>
      </c>
      <c r="X21" s="356">
        <f>'01'!X21+'02'!X21+'03'!X21+'04'!X21+'05 ACPE'!X21+'05'!X21+'06'!X21+'07'!X21+'08'!X21+'09'!X21+'10'!X21+'11'!X21+'12'!X21+'18'!X21+'20'!X21+'25'!X21</f>
        <v>5</v>
      </c>
      <c r="Y21" s="357">
        <f>'01'!Y21+'02'!Y21+'03'!Y21+'04'!Y21+'05 ACPE'!Y21+'05'!Y21+'06'!Y21+'07'!Y21+'08'!Y21+'09'!Y21+'10'!Y21+'11'!Y21+'12'!Y21+'18'!Y21+'20'!Y21+'25'!Y21</f>
        <v>1403.22</v>
      </c>
      <c r="Z21" s="358">
        <f t="shared" si="4"/>
        <v>155</v>
      </c>
      <c r="AA21" s="358">
        <f t="shared" si="4"/>
        <v>63765.48</v>
      </c>
      <c r="AB21" s="378"/>
      <c r="AD21" s="3"/>
    </row>
    <row r="22" spans="1:30" ht="12.75" customHeight="1" x14ac:dyDescent="0.3">
      <c r="A22" s="347" t="s">
        <v>21</v>
      </c>
      <c r="B22" s="380">
        <f t="shared" ref="B22:AA22" si="5">SUM(B17:B21)</f>
        <v>81</v>
      </c>
      <c r="C22" s="381">
        <f t="shared" si="5"/>
        <v>49595.77</v>
      </c>
      <c r="D22" s="382">
        <f t="shared" si="5"/>
        <v>127</v>
      </c>
      <c r="E22" s="601">
        <f t="shared" si="5"/>
        <v>60014.53</v>
      </c>
      <c r="F22" s="380">
        <f t="shared" si="5"/>
        <v>169</v>
      </c>
      <c r="G22" s="594">
        <f t="shared" si="5"/>
        <v>58036.78</v>
      </c>
      <c r="H22" s="382">
        <f t="shared" si="5"/>
        <v>154</v>
      </c>
      <c r="I22" s="601">
        <f t="shared" si="5"/>
        <v>79042.570000000007</v>
      </c>
      <c r="J22" s="380">
        <f t="shared" si="5"/>
        <v>210</v>
      </c>
      <c r="K22" s="594">
        <f t="shared" si="5"/>
        <v>104000.38</v>
      </c>
      <c r="L22" s="382">
        <f t="shared" si="5"/>
        <v>167</v>
      </c>
      <c r="M22" s="601">
        <f t="shared" si="5"/>
        <v>70749.539999999994</v>
      </c>
      <c r="N22" s="380">
        <f t="shared" si="5"/>
        <v>208</v>
      </c>
      <c r="O22" s="594">
        <f t="shared" si="5"/>
        <v>81423.259999999995</v>
      </c>
      <c r="P22" s="382">
        <f t="shared" si="5"/>
        <v>234</v>
      </c>
      <c r="Q22" s="601">
        <f t="shared" si="5"/>
        <v>78336.489999999991</v>
      </c>
      <c r="R22" s="380">
        <f t="shared" si="5"/>
        <v>160</v>
      </c>
      <c r="S22" s="381">
        <f t="shared" si="5"/>
        <v>90237.810000000012</v>
      </c>
      <c r="T22" s="382">
        <f t="shared" si="5"/>
        <v>241</v>
      </c>
      <c r="U22" s="383">
        <f t="shared" si="5"/>
        <v>96940.590000000026</v>
      </c>
      <c r="V22" s="380">
        <f t="shared" si="5"/>
        <v>97</v>
      </c>
      <c r="W22" s="594">
        <f t="shared" si="5"/>
        <v>60086.989999999991</v>
      </c>
      <c r="X22" s="382">
        <f t="shared" si="5"/>
        <v>120</v>
      </c>
      <c r="Y22" s="601">
        <f t="shared" si="5"/>
        <v>62606.65</v>
      </c>
      <c r="Z22" s="384">
        <f t="shared" si="5"/>
        <v>1968</v>
      </c>
      <c r="AA22" s="365">
        <f t="shared" si="5"/>
        <v>891071.36</v>
      </c>
      <c r="AB22" s="378"/>
    </row>
    <row r="23" spans="1:30" ht="12.75" customHeight="1" x14ac:dyDescent="0.3">
      <c r="A23" s="347"/>
      <c r="B23" s="354"/>
      <c r="C23" s="355"/>
      <c r="F23" s="354"/>
      <c r="G23" s="355"/>
      <c r="J23" s="354"/>
      <c r="K23" s="355"/>
      <c r="N23" s="354"/>
      <c r="O23" s="355"/>
      <c r="R23" s="354"/>
      <c r="S23" s="355"/>
      <c r="V23" s="354"/>
      <c r="W23" s="355"/>
      <c r="Z23" s="358"/>
      <c r="AA23" s="377"/>
      <c r="AB23" s="378"/>
    </row>
    <row r="24" spans="1:30" ht="12.75" customHeight="1" x14ac:dyDescent="0.3">
      <c r="A24" s="347" t="s">
        <v>27</v>
      </c>
      <c r="B24" s="386"/>
      <c r="C24" s="385"/>
      <c r="D24" s="360"/>
      <c r="F24" s="386"/>
      <c r="G24" s="355"/>
      <c r="H24" s="360"/>
      <c r="J24" s="354"/>
      <c r="K24" s="355"/>
      <c r="N24" s="354"/>
      <c r="O24" s="355"/>
      <c r="R24" s="354"/>
      <c r="S24" s="355"/>
      <c r="V24" s="354"/>
      <c r="W24" s="355"/>
      <c r="Z24" s="358"/>
      <c r="AA24" s="377"/>
      <c r="AB24" s="378"/>
    </row>
    <row r="25" spans="1:30" ht="12.75" customHeight="1" x14ac:dyDescent="0.25">
      <c r="A25" s="360" t="s">
        <v>50</v>
      </c>
      <c r="B25" s="354">
        <f>'01'!B25+'02'!B25+'03'!B25+'04'!B25+'05 ACPE'!B25+'05'!B25+'06'!B25+'07'!B25+'08'!B25+'09'!B25+'10'!B25+'11'!B25+'12'!B25+'18'!B25+'20'!B25+'25'!B25</f>
        <v>346</v>
      </c>
      <c r="C25" s="389">
        <f>'01'!C25+'02'!C25+'03'!C25+'04'!C25+'05 ACPE'!C25+'05'!C25+'06'!C25+'07'!C25+'08'!C25+'09'!C25+'10'!C25+'11'!C25+'12'!C25+'18'!C25+'20'!C25+'25'!C25</f>
        <v>14223.840000000002</v>
      </c>
      <c r="D25" s="356">
        <f>'01'!D25+'02'!D25+'03'!D25+'04'!D25+'05 ACPE'!D25+'05'!D25+'06'!D25+'07'!D25+'08'!D25+'09'!D25+'10'!D25+'11'!D25+'12'!D25+'18'!D25+'20'!D25+'25'!D25</f>
        <v>512</v>
      </c>
      <c r="E25" s="357">
        <f>'01'!E25+'02'!E25+'03'!E25+'04'!E25+'05 ACPE'!E25+'05'!E25+'06'!E25+'07'!E25+'08'!E25+'09'!E25+'10'!E25+'11'!E25+'12'!E25+'18'!E25+'20'!E25+'25'!E25</f>
        <v>28223.439999999999</v>
      </c>
      <c r="F25" s="354">
        <f>'01'!F25+'02'!F25+'03'!F25+'04'!F25+'05 ACPE'!F25+'05'!F25+'06'!F25+'07'!F25+'08'!F25+'09'!F25+'10'!F25+'11'!F25+'12'!F25+'18'!F25+'20'!F25+'25'!F25</f>
        <v>367</v>
      </c>
      <c r="G25" s="354">
        <f>'01'!G25+'02'!G25+'03'!G25+'04'!G25+'05 ACPE'!G25+'05'!G25+'06'!G25+'07'!G25+'08'!G25+'09'!G25+'10'!G25+'11'!G25+'12'!G25+'18'!G25+'20'!G25+'25'!G25</f>
        <v>20233.330000000002</v>
      </c>
      <c r="H25" s="356">
        <f>'01'!H25+'02'!H25+'03'!H25+'04'!H25+'05 ACPE'!H25+'05'!H25+'06'!H25+'07'!H25+'08'!H25+'09'!H25+'10'!H25+'11'!H25+'12'!H25+'18'!H25+'20'!H25+'25'!H25</f>
        <v>344</v>
      </c>
      <c r="I25" s="414">
        <f>'01'!I25+'02'!I25+'03'!I25+'04'!I25+'05 ACPE'!I25+'05'!I25+'06'!I25+'07'!I25+'08'!I25+'09'!I25+'10'!I25+'11'!I25+'12'!I25+'18'!I25+'20'!I25+'25'!I25</f>
        <v>14653.55</v>
      </c>
      <c r="J25" s="354">
        <f>'01'!J25+'02'!J25+'03'!J25+'04'!J25+'05 ACPE'!J25+'05'!J25+'06'!J25+'07'!J25+'08'!J25+'09'!J25+'10'!J25+'11'!J25+'12'!J25+'18'!J25+'20'!J25+'25'!J25</f>
        <v>359</v>
      </c>
      <c r="K25" s="595">
        <f>'01'!K25+'02'!K25+'03'!K25+'04'!K25+'05 ACPE'!K25+'05'!K25+'06'!K25+'07'!K25+'08'!K25+'09'!K25+'10'!K25+'11'!K25+'12'!K25+'18'!K25+'20'!K25+'25'!K25</f>
        <v>13250.709000000001</v>
      </c>
      <c r="L25" s="356">
        <f>'01'!L25+'02'!L25+'03'!L25+'04'!L25+'05 ACPE'!L25+'05'!L25+'06'!L25+'07'!L25+'08'!L25+'09'!L25+'10'!L25+'11'!L25+'12'!L25+'18'!L25+'20'!L25+'25'!L25</f>
        <v>327</v>
      </c>
      <c r="M25" s="357">
        <f>'01'!M25+'02'!M25+'03'!M25+'04'!M25+'05 ACPE'!M25+'05'!M25+'06'!M25+'07'!M25+'08'!M25+'09'!M25+'10'!M25+'11'!M25+'12'!M25+'18'!M25+'20'!M25+'25'!M25</f>
        <v>12265.510000000002</v>
      </c>
      <c r="N25" s="354">
        <f>'01'!N25+'02'!N25+'03'!N25+'04'!N25+'05 ACPE'!N25+'05'!N25+'06'!N25+'07'!N25+'08'!N25+'09'!N25+'10'!N25+'11'!N25+'12'!N25+'18'!N25+'20'!N25+'25'!N25</f>
        <v>422</v>
      </c>
      <c r="O25" s="355">
        <f>'01'!O25+'02'!O25+'03'!O25+'04'!O25+'05 ACPE'!O25+'05'!O25+'06'!O25+'07'!O25+'08'!O25+'09'!O25+'10'!O25+'11'!O25+'12'!O25+'18'!O25+'20'!O25+'25'!O25</f>
        <v>20523.12</v>
      </c>
      <c r="P25" s="356">
        <f>'01'!P25+'02'!P25+'03'!P25+'04'!P25+'05 ACPE'!P25+'05'!P25+'06'!P25+'07'!P25+'08'!P25+'09'!P25+'10'!P25+'11'!P25+'12'!P25+'18'!P25+'20'!P25+'25'!P25</f>
        <v>505</v>
      </c>
      <c r="Q25" s="357">
        <f>'01'!Q25+'02'!Q25+'03'!Q25+'04'!Q25+'05 ACPE'!Q25+'05'!Q25+'06'!Q25+'07'!Q25+'08'!Q25+'09'!Q25+'10'!Q25+'11'!Q25+'12'!Q25+'18'!Q25+'20'!Q25+'25'!Q25</f>
        <v>24870.109999999997</v>
      </c>
      <c r="R25" s="354">
        <f>'01'!R25+'02'!R25+'03'!R25+'04'!R25+'05 ACPE'!R25+'05'!R25+'06'!R25+'07'!R25+'08'!R25+'09'!R25+'10'!R25+'11'!R25+'12'!R25+'18'!R25+'20'!R25+'25'!R25</f>
        <v>809</v>
      </c>
      <c r="S25" s="389">
        <f>'01'!S25+'02'!S25+'03'!S25+'04'!S25+'05 ACPE'!S25+'05'!S25+'06'!S25+'07'!S25+'08'!S25+'09'!S25+'10'!S25+'11'!S25+'12'!S25+'18'!S25+'20'!S25+'25'!S25</f>
        <v>44614.37</v>
      </c>
      <c r="T25" s="356">
        <f>'01'!T25+'02'!T25+'03'!T25+'04'!T25+'05 ACPE'!T25+'05'!T25+'06'!T25+'07'!T25+'08'!T25+'09'!T25+'10'!T25+'11'!T25+'12'!T25+'18'!T25+'20'!T25+'25'!T25</f>
        <v>652</v>
      </c>
      <c r="U25" s="390">
        <f>'01'!U25+'02'!U25+'03'!U25+'04'!U25+'05 ACPE'!U25+'05'!U25+'06'!U25+'07'!U25+'08'!U25+'09'!U25+'10'!U25+'11'!U25+'12'!U25+'18'!U25+'20'!U25+'25'!U25</f>
        <v>42349.69</v>
      </c>
      <c r="V25" s="354">
        <f>'01'!V25+'02'!V25+'03'!V25+'04'!V25+'05 ACPE'!V25+'05'!V25+'06'!V25+'07'!V25+'08'!V25+'09'!V25+'10'!V25+'11'!V25+'12'!V25+'18'!V25+'20'!V25+'25'!V25</f>
        <v>619</v>
      </c>
      <c r="W25" s="355">
        <f>'01'!W25+'02'!W25+'03'!W25+'04'!W25+'05 ACPE'!W25+'05'!W25+'06'!W25+'07'!W25+'08'!W25+'09'!W25+'10'!W25+'11'!W25+'12'!W25+'18'!W25+'20'!W25+'25'!W25</f>
        <v>54520.51</v>
      </c>
      <c r="X25" s="356">
        <f>'01'!X25+'02'!X25+'03'!X25+'04'!X25+'05 ACPE'!X25+'05'!X25+'06'!X25+'07'!X25+'08'!X25+'09'!X25+'10'!X25+'11'!X25+'12'!X25+'18'!X25+'20'!X25+'25'!X25</f>
        <v>512</v>
      </c>
      <c r="Y25" s="357">
        <f>'01'!Y25+'02'!Y25+'03'!Y25+'04'!Y25+'05 ACPE'!Y25+'05'!Y25+'06'!Y25+'07'!Y25+'08'!Y25+'09'!Y25+'10'!Y25+'11'!Y25+'12'!Y25+'18'!Y25+'20'!Y25+'25'!Y25</f>
        <v>50808.22</v>
      </c>
      <c r="Z25" s="358">
        <f>B25+D25+F25+H25+J25+L25+N25+P25+R25+T25+V25+X25</f>
        <v>5774</v>
      </c>
      <c r="AA25" s="373">
        <f>C25+E25+G25+I25+K25+M25+O25+Q25+S25+U25+W25+Y25</f>
        <v>340536.39899999998</v>
      </c>
      <c r="AB25" s="378"/>
    </row>
    <row r="26" spans="1:30" ht="12.75" customHeight="1" x14ac:dyDescent="0.25">
      <c r="A26" s="360" t="s">
        <v>51</v>
      </c>
      <c r="B26" s="354">
        <f>'01'!B26+'02'!B26+'03'!B26+'04'!B26+'05 ACPE'!B26+'05'!B26+'06'!B26+'07'!B26+'08'!B26+'09'!B26+'10'!B26+'11'!B26+'12'!B26+'18'!B26+'20'!B26+'25'!B26</f>
        <v>72</v>
      </c>
      <c r="C26" s="389">
        <f>'01'!C26+'02'!C26+'03'!C26+'04'!C26+'05 ACPE'!C26+'05'!C26+'06'!C26+'07'!C26+'08'!C26+'09'!C26+'10'!C26+'11'!C26+'12'!C26+'18'!C26+'20'!C26+'25'!C26</f>
        <v>2357.06</v>
      </c>
      <c r="D26" s="356">
        <f>'01'!D26+'02'!D26+'03'!D26+'04'!D26+'05 ACPE'!D26+'05'!D26+'06'!D26+'07'!D26+'08'!D26+'09'!D26+'10'!D26+'11'!D26+'12'!D26+'18'!D26+'20'!D26+'25'!D26</f>
        <v>94</v>
      </c>
      <c r="E26" s="357">
        <f>'01'!E26+'02'!E26+'03'!E26+'04'!E26+'05 ACPE'!E26+'05'!E26+'06'!E26+'07'!E26+'08'!E26+'09'!E26+'10'!E26+'11'!E26+'12'!E26+'18'!E26+'20'!E26+'25'!E26</f>
        <v>2713.5200000000004</v>
      </c>
      <c r="F26" s="354">
        <f>'01'!F26+'02'!F26+'03'!F26+'04'!F26+'05 ACPE'!F26+'05'!F26+'06'!F26+'07'!F26+'08'!F26+'09'!F26+'10'!F26+'11'!F26+'12'!F26+'18'!F26+'20'!F26+'25'!F26</f>
        <v>116</v>
      </c>
      <c r="G26" s="354">
        <f>'01'!G26+'02'!G26+'03'!G26+'04'!G26+'05 ACPE'!G26+'05'!G26+'06'!G26+'07'!G26+'08'!G26+'09'!G26+'10'!G26+'11'!G26+'12'!G26+'18'!G26+'20'!G26+'25'!G26</f>
        <v>4005.59</v>
      </c>
      <c r="H26" s="356">
        <f>'01'!H26+'02'!H26+'03'!H26+'04'!H26+'05 ACPE'!H26+'05'!H26+'06'!H26+'07'!H26+'08'!H26+'09'!H26+'10'!H26+'11'!H26+'12'!H26+'18'!H26+'20'!H26+'25'!H26</f>
        <v>79</v>
      </c>
      <c r="I26" s="414">
        <f>'01'!I26+'02'!I26+'03'!I26+'04'!I26+'05 ACPE'!I26+'05'!I26+'06'!I26+'07'!I26+'08'!I26+'09'!I26+'10'!I26+'11'!I26+'12'!I26+'18'!I26+'20'!I26+'25'!I26</f>
        <v>2258.0600000000004</v>
      </c>
      <c r="J26" s="354">
        <f>'01'!J26+'02'!J26+'03'!J26+'04'!J26+'05 ACPE'!J26+'05'!J26+'06'!J26+'07'!J26+'08'!J26+'09'!J26+'10'!J26+'11'!J26+'12'!J26+'18'!J26+'20'!J26+'25'!J26</f>
        <v>66</v>
      </c>
      <c r="K26" s="595">
        <f>'01'!K26+'02'!K26+'03'!K26+'04'!K26+'05 ACPE'!K26+'05'!K26+'06'!K26+'07'!K26+'08'!K26+'09'!K26+'10'!K26+'11'!K26+'12'!K26+'18'!K26+'20'!K26+'25'!K26</f>
        <v>2046.96</v>
      </c>
      <c r="L26" s="356">
        <f>'01'!L26+'02'!L26+'03'!L26+'04'!L26+'05 ACPE'!L26+'05'!L26+'06'!L26+'07'!L26+'08'!L26+'09'!L26+'10'!L26+'11'!L26+'12'!L26+'18'!L26+'20'!L26+'25'!L26</f>
        <v>85</v>
      </c>
      <c r="M26" s="357">
        <f>'01'!M26+'02'!M26+'03'!M26+'04'!M26+'05 ACPE'!M26+'05'!M26+'06'!M26+'07'!M26+'08'!M26+'09'!M26+'10'!M26+'11'!M26+'12'!M26+'18'!M26+'20'!M26+'25'!M26</f>
        <v>2159.5500000000002</v>
      </c>
      <c r="N26" s="354">
        <f>'01'!N26+'02'!N26+'03'!N26+'04'!N26+'05 ACPE'!N26+'05'!N26+'06'!N26+'07'!N26+'08'!N26+'09'!N26+'10'!N26+'11'!N26+'12'!N26+'18'!N26+'20'!N26+'25'!N26</f>
        <v>149</v>
      </c>
      <c r="O26" s="355">
        <f>'01'!O26+'02'!O26+'03'!O26+'04'!O26+'05 ACPE'!O26+'05'!O26+'06'!O26+'07'!O26+'08'!O26+'09'!O26+'10'!O26+'11'!O26+'12'!O26+'18'!O26+'20'!O26+'25'!O26</f>
        <v>4015.73</v>
      </c>
      <c r="P26" s="356">
        <f>'01'!P26+'02'!P26+'03'!P26+'04'!P26+'05 ACPE'!P26+'05'!P26+'06'!P26+'07'!P26+'08'!P26+'09'!P26+'10'!P26+'11'!P26+'12'!P26+'18'!P26+'20'!P26+'25'!P26</f>
        <v>170</v>
      </c>
      <c r="Q26" s="357">
        <f>'01'!Q26+'02'!Q26+'03'!Q26+'04'!Q26+'05 ACPE'!Q26+'05'!Q26+'06'!Q26+'07'!Q26+'08'!Q26+'09'!Q26+'10'!Q26+'11'!Q26+'12'!Q26+'18'!Q26+'20'!Q26+'25'!Q26</f>
        <v>7450.41</v>
      </c>
      <c r="R26" s="354">
        <f>'01'!R26+'02'!R26+'03'!R26+'04'!R26+'05 ACPE'!R26+'05'!R26+'06'!R26+'07'!R26+'08'!R26+'09'!R26+'10'!R26+'11'!R26+'12'!R26+'18'!R26+'20'!R26+'25'!R26</f>
        <v>273</v>
      </c>
      <c r="S26" s="389">
        <f>'01'!S26+'02'!S26+'03'!S26+'04'!S26+'05 ACPE'!S26+'05'!S26+'06'!S26+'07'!S26+'08'!S26+'09'!S26+'10'!S26+'11'!S26+'12'!S26+'18'!S26+'20'!S26+'25'!S26</f>
        <v>9778.32</v>
      </c>
      <c r="T26" s="356">
        <f>'01'!T26+'02'!T26+'03'!T26+'04'!T26+'05 ACPE'!T26+'05'!T26+'06'!T26+'07'!T26+'08'!T26+'09'!T26+'10'!T26+'11'!T26+'12'!T26+'18'!T26+'20'!T26+'25'!T26</f>
        <v>169</v>
      </c>
      <c r="U26" s="390">
        <f>'01'!U26+'02'!U26+'03'!U26+'04'!U26+'05 ACPE'!U26+'05'!U26+'06'!U26+'07'!U26+'08'!U26+'09'!U26+'10'!U26+'11'!U26+'12'!U26+'18'!U26+'20'!U26+'25'!U26</f>
        <v>5804.630000000001</v>
      </c>
      <c r="V26" s="354">
        <f>'01'!V26+'02'!V26+'03'!V26+'04'!V26+'05 ACPE'!V26+'05'!V26+'06'!V26+'07'!V26+'08'!V26+'09'!V26+'10'!V26+'11'!V26+'12'!V26+'18'!V26+'20'!V26+'25'!V26</f>
        <v>86</v>
      </c>
      <c r="W26" s="355">
        <f>'01'!W26+'02'!W26+'03'!W26+'04'!W26+'05 ACPE'!W26+'05'!W26+'06'!W26+'07'!W26+'08'!W26+'09'!W26+'10'!W26+'11'!W26+'12'!W26+'18'!W26+'20'!W26+'25'!W26</f>
        <v>5381.13</v>
      </c>
      <c r="X26" s="356">
        <f>'01'!X26+'02'!X26+'03'!X26+'04'!X26+'05 ACPE'!X26+'05'!X26+'06'!X26+'07'!X26+'08'!X26+'09'!X26+'10'!X26+'11'!X26+'12'!X26+'18'!X26+'20'!X26+'25'!X26</f>
        <v>53</v>
      </c>
      <c r="Y26" s="357">
        <f>'01'!Y26+'02'!Y26+'03'!Y26+'04'!Y26+'05 ACPE'!Y26+'05'!Y26+'06'!Y26+'07'!Y26+'08'!Y26+'09'!Y26+'10'!Y26+'11'!Y26+'12'!Y26+'18'!Y26+'20'!Y26+'25'!Y26</f>
        <v>3028.9300000000003</v>
      </c>
      <c r="Z26" s="358">
        <f>B26+D26+F26+H26+J26+L26+N26+P26+R26+T26+V26+X26</f>
        <v>1412</v>
      </c>
      <c r="AA26" s="373">
        <f>C26+E26+G26+I26+K26+M26+O26+Q26+S26+U26+W26+Y26</f>
        <v>50999.89</v>
      </c>
      <c r="AB26" s="378"/>
      <c r="AC26" s="589"/>
      <c r="AD26" s="391"/>
    </row>
    <row r="27" spans="1:30" s="399" customFormat="1" ht="12.75" customHeight="1" x14ac:dyDescent="0.3">
      <c r="A27" s="392" t="s">
        <v>68</v>
      </c>
      <c r="B27" s="393">
        <f t="shared" ref="B27:Y27" si="6">B25+B26</f>
        <v>418</v>
      </c>
      <c r="C27" s="394">
        <f t="shared" si="6"/>
        <v>16580.900000000001</v>
      </c>
      <c r="D27" s="395">
        <f t="shared" si="6"/>
        <v>606</v>
      </c>
      <c r="E27" s="602">
        <f t="shared" si="6"/>
        <v>30936.959999999999</v>
      </c>
      <c r="F27" s="393">
        <f t="shared" si="6"/>
        <v>483</v>
      </c>
      <c r="G27" s="596">
        <f t="shared" si="6"/>
        <v>24238.920000000002</v>
      </c>
      <c r="H27" s="395">
        <f t="shared" si="6"/>
        <v>423</v>
      </c>
      <c r="I27" s="602">
        <f t="shared" si="6"/>
        <v>16911.61</v>
      </c>
      <c r="J27" s="393">
        <f t="shared" si="6"/>
        <v>425</v>
      </c>
      <c r="K27" s="596">
        <f t="shared" si="6"/>
        <v>15297.669000000002</v>
      </c>
      <c r="L27" s="395">
        <f t="shared" si="6"/>
        <v>412</v>
      </c>
      <c r="M27" s="602">
        <f t="shared" si="6"/>
        <v>14425.060000000001</v>
      </c>
      <c r="N27" s="393">
        <f t="shared" si="6"/>
        <v>571</v>
      </c>
      <c r="O27" s="596">
        <f t="shared" si="6"/>
        <v>24538.85</v>
      </c>
      <c r="P27" s="395">
        <f t="shared" si="6"/>
        <v>675</v>
      </c>
      <c r="Q27" s="602">
        <f t="shared" si="6"/>
        <v>32320.519999999997</v>
      </c>
      <c r="R27" s="393">
        <f t="shared" si="6"/>
        <v>1082</v>
      </c>
      <c r="S27" s="394">
        <f t="shared" si="6"/>
        <v>54392.69</v>
      </c>
      <c r="T27" s="395">
        <f t="shared" si="6"/>
        <v>821</v>
      </c>
      <c r="U27" s="396">
        <f t="shared" si="6"/>
        <v>48154.320000000007</v>
      </c>
      <c r="V27" s="393">
        <f t="shared" si="6"/>
        <v>705</v>
      </c>
      <c r="W27" s="596">
        <f t="shared" si="6"/>
        <v>59901.64</v>
      </c>
      <c r="X27" s="395">
        <f t="shared" si="6"/>
        <v>565</v>
      </c>
      <c r="Y27" s="602">
        <f t="shared" si="6"/>
        <v>53837.15</v>
      </c>
      <c r="Z27" s="397">
        <f t="shared" ref="Z27:AA27" si="7">SUM(Z25:Z26)</f>
        <v>7186</v>
      </c>
      <c r="AA27" s="398">
        <f t="shared" si="7"/>
        <v>391536.28899999999</v>
      </c>
      <c r="AB27" s="522"/>
      <c r="AC27" s="588"/>
    </row>
    <row r="28" spans="1:30" s="399" customFormat="1" ht="12.75" customHeight="1" x14ac:dyDescent="0.3">
      <c r="A28" s="392"/>
      <c r="B28" s="400"/>
      <c r="C28" s="401"/>
      <c r="D28" s="402"/>
      <c r="E28" s="603"/>
      <c r="F28" s="400"/>
      <c r="G28" s="597"/>
      <c r="H28" s="402"/>
      <c r="I28" s="603"/>
      <c r="J28" s="400"/>
      <c r="K28" s="597"/>
      <c r="L28" s="402"/>
      <c r="M28" s="603"/>
      <c r="N28" s="400"/>
      <c r="O28" s="597"/>
      <c r="P28" s="402"/>
      <c r="Q28" s="603"/>
      <c r="R28" s="400"/>
      <c r="S28" s="401"/>
      <c r="T28" s="402"/>
      <c r="U28" s="403"/>
      <c r="V28" s="400"/>
      <c r="W28" s="597"/>
      <c r="X28" s="402"/>
      <c r="Y28" s="603"/>
      <c r="Z28" s="404"/>
      <c r="AA28" s="405"/>
      <c r="AB28" s="522"/>
      <c r="AC28" s="590"/>
    </row>
    <row r="29" spans="1:30" ht="12.75" customHeight="1" x14ac:dyDescent="0.3">
      <c r="A29" s="406" t="s">
        <v>19</v>
      </c>
      <c r="B29" s="354"/>
      <c r="C29" s="363">
        <f>SUM(C14+C22+C27)</f>
        <v>147776</v>
      </c>
      <c r="E29" s="433">
        <f>SUM(E14+E22+E27)</f>
        <v>151671.66999999998</v>
      </c>
      <c r="F29" s="354"/>
      <c r="G29" s="528">
        <f>SUM(G14+G22+G27)</f>
        <v>129443.29</v>
      </c>
      <c r="I29" s="433">
        <f>SUM(I14+I22+I27)</f>
        <v>137266.15000000002</v>
      </c>
      <c r="J29" s="354"/>
      <c r="K29" s="528">
        <f>SUM(K14+K22+K27)</f>
        <v>169124.05900000001</v>
      </c>
      <c r="M29" s="433">
        <f>SUM(M14+M22+M27)</f>
        <v>133023.04000000001</v>
      </c>
      <c r="N29" s="354"/>
      <c r="O29" s="528">
        <f>SUM(O14+O22+O27)</f>
        <v>163301.85</v>
      </c>
      <c r="Q29" s="433">
        <f>SUM(Q14+Q22+Q27)</f>
        <v>159410.85999999999</v>
      </c>
      <c r="R29" s="354"/>
      <c r="S29" s="363">
        <f>SUM(S14+S22+S27)</f>
        <v>223402.44</v>
      </c>
      <c r="U29" s="364">
        <f>SUM(U14+U22+U27)</f>
        <v>229641.78000000003</v>
      </c>
      <c r="V29" s="354"/>
      <c r="W29" s="528">
        <f>SUM(W14+W22+W27)</f>
        <v>206683.63</v>
      </c>
      <c r="Y29" s="433">
        <f>SUM(Y14+Y22+Y27)</f>
        <v>202536.36000000002</v>
      </c>
      <c r="Z29" s="358"/>
      <c r="AA29" s="555">
        <f>SUM(AA14+AA22+AA27)</f>
        <v>2053281.1290000002</v>
      </c>
      <c r="AB29" s="378"/>
    </row>
    <row r="30" spans="1:30" ht="12.75" customHeight="1" x14ac:dyDescent="0.3">
      <c r="B30" s="386"/>
      <c r="C30" s="385"/>
      <c r="D30" s="360"/>
      <c r="F30" s="386"/>
      <c r="G30" s="355"/>
      <c r="H30" s="360"/>
      <c r="J30" s="386"/>
      <c r="K30" s="355"/>
      <c r="L30" s="360"/>
      <c r="N30" s="386"/>
      <c r="O30" s="355"/>
      <c r="P30" s="360"/>
      <c r="R30" s="386"/>
      <c r="S30" s="385"/>
      <c r="T30" s="360"/>
      <c r="U30" s="346"/>
      <c r="V30" s="386"/>
      <c r="W30" s="355"/>
      <c r="X30" s="360"/>
      <c r="Z30" s="387"/>
      <c r="AA30" s="388"/>
      <c r="AB30" s="378"/>
    </row>
    <row r="31" spans="1:30" ht="12.75" customHeight="1" x14ac:dyDescent="0.3">
      <c r="A31" s="347" t="s">
        <v>28</v>
      </c>
      <c r="B31" s="354"/>
      <c r="C31" s="363"/>
      <c r="E31" s="433"/>
      <c r="F31" s="354"/>
      <c r="G31" s="528"/>
      <c r="I31" s="433"/>
      <c r="J31" s="354"/>
      <c r="K31" s="528"/>
      <c r="M31" s="433"/>
      <c r="N31" s="354"/>
      <c r="O31" s="528"/>
      <c r="Q31" s="433"/>
      <c r="R31" s="354"/>
      <c r="S31" s="363"/>
      <c r="U31" s="364"/>
      <c r="V31" s="354"/>
      <c r="W31" s="528"/>
      <c r="Y31" s="433"/>
      <c r="Z31" s="358"/>
      <c r="AA31" s="366"/>
      <c r="AB31" s="378"/>
      <c r="AC31" s="359"/>
    </row>
    <row r="32" spans="1:30" s="414" customFormat="1" x14ac:dyDescent="0.3">
      <c r="A32" s="407" t="s">
        <v>46</v>
      </c>
      <c r="B32" s="408">
        <f>'01'!B32+'02'!B32+'03'!B32+'04'!B32+'05 ACPE'!B32+'05'!B32+'06'!B32+'07'!B32+'08'!B32+'09'!B32+'10'!B32+'11'!B32+'12'!B32+'18'!B32+'20'!B32+'25'!B32</f>
        <v>0</v>
      </c>
      <c r="C32" s="409">
        <f>'01'!C32+'02'!C32+'03'!C32+'04'!C32+'05 ACPE'!C32+'05'!C32+'06'!C32+'07'!C32+'08'!C32+'09'!C32+'10'!C32+'11'!C32+'12'!C32+'18'!C32+'20'!C32+'25'!C32</f>
        <v>0</v>
      </c>
      <c r="D32" s="410">
        <f>'01'!D32+'02'!D32+'03'!D32+'04'!D32+'05 ACPE'!D32+'05'!D32+'06'!D32+'07'!D32+'08'!D32+'09'!D32+'10'!D32+'11'!D32+'12'!D32+'18'!D32+'20'!D32+'25'!D32</f>
        <v>2</v>
      </c>
      <c r="E32" s="411">
        <f>'01'!E32+'02'!E32+'03'!E32+'04'!E32+'05 ACPE'!E32+'05'!E32+'06'!E32+'07'!E32+'08'!E32+'09'!E32+'10'!E32+'11'!E32+'12'!E32+'18'!E32+'20'!E32+'25'!E32</f>
        <v>442</v>
      </c>
      <c r="F32" s="408">
        <f>'01'!F32+'02'!F32+'03'!F32+'04'!F32+'05 ACPE'!F32+'05'!F32+'06'!F32+'07'!F32+'08'!F32+'09'!F32+'10'!F32+'11'!F32+'12'!F32+'18'!F32+'20'!F32+'25'!F32</f>
        <v>2</v>
      </c>
      <c r="G32" s="409">
        <f>'01'!G32+'02'!G32+'03'!G32+'04'!G32+'05 ACPE'!G32+'05'!G32+'06'!G32+'07'!G32+'08'!G32+'09'!G32+'10'!G32+'11'!G32+'12'!G32+'18'!G32+'20'!G32+'25'!G32</f>
        <v>667.21</v>
      </c>
      <c r="H32" s="410">
        <f>'01'!H32+'02'!H32+'03'!H32+'04'!H32+'05 ACPE'!H32+'05'!H32+'06'!H32+'07'!H32+'08'!H32+'09'!H32+'10'!H32+'11'!H32+'12'!H32+'18'!H32+'20'!H32+'25'!H32</f>
        <v>2</v>
      </c>
      <c r="I32" s="411">
        <f>'01'!I32+'02'!I32+'03'!I32+'04'!I32+'05 ACPE'!I32+'05'!I32+'06'!I32+'07'!I32+'08'!I32+'09'!I32+'10'!I32+'11'!I32+'12'!I32+'18'!I32+'20'!I32+'25'!I32</f>
        <v>1022.5</v>
      </c>
      <c r="J32" s="408">
        <f>'01'!J32+'02'!J32+'03'!J32+'04'!J32+'05 ACPE'!J32+'05'!J32+'06'!J32+'07'!J32+'08'!J32+'09'!J32+'10'!J32+'11'!J32+'12'!J32+'18'!J32+'20'!J32+'25'!J32</f>
        <v>10</v>
      </c>
      <c r="K32" s="409">
        <f>'01'!K32+'02'!K32+'03'!K32+'04'!K32+'05 ACPE'!K32+'05'!K32+'06'!K32+'07'!K32+'08'!K32+'09'!K32+'10'!K32+'11'!K32+'12'!K32+'18'!K32+'20'!K32+'25'!K32</f>
        <v>2074.5299999999997</v>
      </c>
      <c r="L32" s="410">
        <f>'01'!L32+'02'!L32+'03'!L32+'04'!L32+'05 ACPE'!L32+'05'!L32+'06'!L32+'07'!L32+'08'!L32+'09'!L32+'10'!L32+'11'!L32+'12'!L32+'18'!L32+'20'!L32+'25'!L32</f>
        <v>45</v>
      </c>
      <c r="M32" s="411">
        <f>'01'!M32+'02'!M32+'03'!M32+'04'!M32+'05 ACPE'!M32+'05'!M32+'06'!M32+'07'!M32+'08'!M32+'09'!M32+'10'!M32+'11'!M32+'12'!M32+'18'!M32+'20'!M32+'25'!M32</f>
        <v>12765.859999999999</v>
      </c>
      <c r="N32" s="408">
        <f>'01'!N32+'02'!N32+'03'!N32+'04'!N32+'05 ACPE'!N32+'05'!N32+'06'!N32+'07'!N32+'08'!N32+'09'!N32+'10'!N32+'11'!N32+'12'!N32+'18'!N32+'20'!N32+'25'!N32</f>
        <v>25</v>
      </c>
      <c r="O32" s="409">
        <f>'01'!O32+'02'!O32+'03'!O32+'04'!O32+'05 ACPE'!O32+'05'!O32+'06'!O32+'07'!O32+'08'!O32+'09'!O32+'10'!O32+'11'!O32+'12'!O32+'18'!O32+'20'!O32+'25'!O32</f>
        <v>11560.74</v>
      </c>
      <c r="P32" s="410">
        <f>'01'!P32+'02'!P32+'03'!P32+'04'!P32+'05 ACPE'!P32+'05'!P32+'06'!P32+'07'!P32+'08'!P32+'09'!P32+'10'!P32+'11'!P32+'12'!P32+'18'!P32+'20'!P32+'25'!P32</f>
        <v>5</v>
      </c>
      <c r="Q32" s="411">
        <f>'01'!Q32+'02'!Q32+'03'!Q32+'04'!Q32+'05 ACPE'!Q32+'05'!Q32+'06'!Q32+'07'!Q32+'08'!Q32+'09'!Q32+'10'!Q32+'11'!Q32+'12'!Q32+'18'!Q32+'20'!Q32+'25'!Q32</f>
        <v>2366.4699999999998</v>
      </c>
      <c r="R32" s="408">
        <f>'01'!R32+'02'!R32+'03'!R32+'04'!R32+'05 ACPE'!R32+'05'!R32+'06'!R32+'07'!R32+'08'!R32+'09'!R32+'10'!R32+'11'!R32+'12'!R32+'18'!R32+'20'!R32+'25'!R32</f>
        <v>7</v>
      </c>
      <c r="S32" s="409">
        <f>'01'!S32+'02'!S32+'03'!S32+'04'!S32+'05 ACPE'!S32+'05'!S32+'06'!S32+'07'!S32+'08'!S32+'09'!S32+'10'!S32+'11'!S32+'12'!S32+'18'!S32+'20'!S32+'25'!S32</f>
        <v>3369.1799999999994</v>
      </c>
      <c r="T32" s="410">
        <f>'01'!T32+'02'!T32+'03'!T32+'04'!T32+'05 ACPE'!T32+'05'!T32+'06'!T32+'07'!T32+'08'!T32+'09'!T32+'10'!T32+'11'!T32+'12'!T32+'18'!T32+'20'!T32+'25'!T32</f>
        <v>7</v>
      </c>
      <c r="U32" s="411">
        <f>'01'!U32+'02'!U32+'03'!U32+'04'!U32+'05 ACPE'!U32+'05'!U32+'06'!U32+'07'!U32+'08'!U32+'09'!U32+'10'!U32+'11'!U32+'12'!U32+'18'!U32+'20'!U32+'25'!U32</f>
        <v>2354.9599999999996</v>
      </c>
      <c r="V32" s="408">
        <f>'01'!V32+'02'!V32+'03'!V32+'04'!V32+'05 ACPE'!V32+'05'!V32+'06'!V32+'07'!V32+'08'!V32+'09'!V32+'10'!V32+'11'!V32+'12'!V32+'18'!V32+'20'!V32+'25'!V32</f>
        <v>8</v>
      </c>
      <c r="W32" s="409">
        <f>'01'!W32+'02'!W32+'03'!W32+'04'!W32+'05 ACPE'!W32+'05'!W32+'06'!W32+'07'!W32+'08'!W32+'09'!W32+'10'!W32+'11'!W32+'12'!W32+'18'!W32+'20'!W32+'25'!W32</f>
        <v>2654.87</v>
      </c>
      <c r="X32" s="410">
        <f>'01'!X32+'02'!X32+'03'!X32+'04'!X32+'05 ACPE'!X32+'05'!X32+'06'!X32+'07'!X32+'08'!X32+'09'!X32+'10'!X32+'11'!X32+'12'!X32+'18'!X32+'20'!X32+'25'!X32</f>
        <v>0</v>
      </c>
      <c r="Y32" s="411">
        <f>'01'!Y32+'02'!Y32+'03'!Y32+'04'!Y32+'05 ACPE'!Y32+'05'!Y32+'06'!Y32+'07'!Y32+'08'!Y32+'09'!Y32+'10'!Y32+'11'!Y32+'12'!Y32+'18'!Y32+'20'!Y32+'25'!Y32</f>
        <v>0</v>
      </c>
      <c r="Z32" s="412">
        <f t="shared" ref="Z32:AA34" si="8">SUM(B32+D32+F32+H32+J32+L32+N32+P32+R32+T32+V32+X32)</f>
        <v>113</v>
      </c>
      <c r="AA32" s="413">
        <f t="shared" si="8"/>
        <v>39278.32</v>
      </c>
      <c r="AB32" s="378"/>
    </row>
    <row r="33" spans="1:29" s="414" customFormat="1" x14ac:dyDescent="0.3">
      <c r="A33" s="407" t="s">
        <v>62</v>
      </c>
      <c r="B33" s="408">
        <f>'01'!B33+'02'!B33+'03'!B33+'04'!B33+'05 ACPE'!B33+'05'!B33+'06'!B33+'07'!B33+'08'!B33+'09'!B33+'10'!B33+'11'!B33+'12'!B33+'18'!B33+'20'!B33+'25'!B33</f>
        <v>26</v>
      </c>
      <c r="C33" s="409">
        <f>'01'!C33+'02'!C33+'03'!C33+'04'!C33+'05 ACPE'!C33+'05'!C33+'06'!C33+'07'!C33+'08'!C33+'09'!C33+'10'!C33+'11'!C33+'12'!C33+'18'!C33+'20'!C33+'25'!C33</f>
        <v>9203.75</v>
      </c>
      <c r="D33" s="410">
        <f>'01'!D33+'02'!D33+'03'!D33+'04'!D33+'05 ACPE'!D33+'05'!D33+'06'!D33+'07'!D33+'08'!D33+'09'!D33+'10'!D33+'11'!D33+'12'!D33+'18'!D33+'20'!D33+'25'!D33</f>
        <v>25</v>
      </c>
      <c r="E33" s="411">
        <f>'01'!E33+'02'!E33+'03'!E33+'04'!E33+'05 ACPE'!E33+'05'!E33+'06'!E33+'07'!E33+'08'!E33+'09'!E33+'10'!E33+'11'!E33+'12'!E33+'18'!E33+'20'!E33+'25'!E33</f>
        <v>4856.8899999999994</v>
      </c>
      <c r="F33" s="408">
        <f>'01'!F33+'02'!F33+'03'!F33+'04'!F33+'05 ACPE'!F33+'05'!F33+'06'!F33+'07'!F33+'08'!F33+'09'!F33+'10'!F33+'11'!F33+'12'!F33+'18'!F33+'20'!F33+'25'!F33</f>
        <v>16</v>
      </c>
      <c r="G33" s="409">
        <f>'01'!G33+'02'!G33+'03'!G33+'04'!G33+'05 ACPE'!G33+'05'!G33+'06'!G33+'07'!G33+'08'!G33+'09'!G33+'10'!G33+'11'!G33+'12'!G33+'18'!G33+'20'!G33+'25'!G33</f>
        <v>3190.8200000000006</v>
      </c>
      <c r="H33" s="410">
        <f>'01'!H33+'02'!H33+'03'!H33+'04'!H33+'05 ACPE'!H33+'05'!H33+'06'!H33+'07'!H33+'08'!H33+'09'!H33+'10'!H33+'11'!H33+'12'!H33+'18'!H33+'20'!H33+'25'!H33</f>
        <v>9</v>
      </c>
      <c r="I33" s="411">
        <f>'01'!I33+'02'!I33+'03'!I33+'04'!I33+'05 ACPE'!I33+'05'!I33+'06'!I33+'07'!I33+'08'!I33+'09'!I33+'10'!I33+'11'!I33+'12'!I33+'18'!I33+'20'!I33+'25'!I33</f>
        <v>3547.1200000000003</v>
      </c>
      <c r="J33" s="408">
        <f>'01'!J33+'02'!J33+'03'!J33+'04'!J33+'05 ACPE'!J33+'05'!J33+'06'!J33+'07'!J33+'08'!J33+'09'!J33+'10'!J33+'11'!J33+'12'!J33+'18'!J33+'20'!J33+'25'!J33</f>
        <v>27</v>
      </c>
      <c r="K33" s="409">
        <f>'01'!K33+'02'!K33+'03'!K33+'04'!K33+'05 ACPE'!K33+'05'!K33+'06'!K33+'07'!K33+'08'!K33+'09'!K33+'10'!K33+'11'!K33+'12'!K33+'18'!K33+'20'!K33+'25'!K33</f>
        <v>6390.5500000000011</v>
      </c>
      <c r="L33" s="410">
        <f>'01'!L33+'02'!L33+'03'!L33+'04'!L33+'05 ACPE'!L33+'05'!L33+'06'!L33+'07'!L33+'08'!L33+'09'!L33+'10'!L33+'11'!L33+'12'!L33+'18'!L33+'20'!L33+'25'!L33</f>
        <v>9</v>
      </c>
      <c r="M33" s="411">
        <f>'01'!M33+'02'!M33+'03'!M33+'04'!M33+'05 ACPE'!M33+'05'!M33+'06'!M33+'07'!M33+'08'!M33+'09'!M33+'10'!M33+'11'!M33+'12'!M33+'18'!M33+'20'!M33+'25'!M33</f>
        <v>4070.56</v>
      </c>
      <c r="N33" s="408">
        <f>'01'!N33+'02'!N33+'03'!N33+'04'!N33+'05 ACPE'!N33+'05'!N33+'06'!N33+'07'!N33+'08'!N33+'09'!N33+'10'!N33+'11'!N33+'12'!N33+'18'!N33+'20'!N33+'25'!N33</f>
        <v>25</v>
      </c>
      <c r="O33" s="409">
        <f>'01'!O33+'02'!O33+'03'!O33+'04'!O33+'05 ACPE'!O33+'05'!O33+'06'!O33+'07'!O33+'08'!O33+'09'!O33+'10'!O33+'11'!O33+'12'!O33+'18'!O33+'20'!O33+'25'!O33</f>
        <v>6581.16</v>
      </c>
      <c r="P33" s="410">
        <f>'01'!P33+'02'!P33+'03'!P33+'04'!P33+'05 ACPE'!P33+'05'!P33+'06'!P33+'07'!P33+'08'!P33+'09'!P33+'10'!P33+'11'!P33+'12'!P33+'18'!P33+'20'!P33+'25'!P33</f>
        <v>33</v>
      </c>
      <c r="Q33" s="411">
        <f>'01'!Q33+'02'!Q33+'03'!Q33+'04'!Q33+'05 ACPE'!Q33+'05'!Q33+'06'!Q33+'07'!Q33+'08'!Q33+'09'!Q33+'10'!Q33+'11'!Q33+'12'!Q33+'18'!Q33+'20'!Q33+'25'!Q33</f>
        <v>8911.1700000000019</v>
      </c>
      <c r="R33" s="408">
        <f>'01'!R33+'02'!R33+'03'!R33+'04'!R33+'05 ACPE'!R33+'05'!R33+'06'!R33+'07'!R33+'08'!R33+'09'!R33+'10'!R33+'11'!R33+'12'!R33+'18'!R33+'20'!R33+'25'!R33</f>
        <v>25</v>
      </c>
      <c r="S33" s="409">
        <f>'01'!S33+'02'!S33+'03'!S33+'04'!S33+'05 ACPE'!S33+'05'!S33+'06'!S33+'07'!S33+'08'!S33+'09'!S33+'10'!S33+'11'!S33+'12'!S33+'18'!S33+'20'!S33+'25'!S33</f>
        <v>5872.96</v>
      </c>
      <c r="T33" s="410">
        <f>'01'!T33+'02'!T33+'03'!T33+'04'!T33+'05 ACPE'!T33+'05'!T33+'06'!T33+'07'!T33+'08'!T33+'09'!T33+'10'!T33+'11'!T33+'12'!T33+'18'!T33+'20'!T33+'25'!T33</f>
        <v>38</v>
      </c>
      <c r="U33" s="411">
        <f>'01'!U33+'02'!U33+'03'!U33+'04'!U33+'05 ACPE'!U33+'05'!U33+'06'!U33+'07'!U33+'08'!U33+'09'!U33+'10'!U33+'11'!U33+'12'!U33+'18'!U33+'20'!U33+'25'!U33</f>
        <v>10422.150000000001</v>
      </c>
      <c r="V33" s="408">
        <f>'01'!V33+'02'!V33+'03'!V33+'04'!V33+'05 ACPE'!V33+'05'!V33+'06'!V33+'07'!V33+'08'!V33+'09'!V33+'10'!V33+'11'!V33+'12'!V33+'18'!V33+'20'!V33+'25'!V33</f>
        <v>44</v>
      </c>
      <c r="W33" s="409">
        <f>'01'!W33+'02'!W33+'03'!W33+'04'!W33+'05 ACPE'!W33+'05'!W33+'06'!W33+'07'!W33+'08'!W33+'09'!W33+'10'!W33+'11'!W33+'12'!W33+'18'!W33+'20'!W33+'25'!W33</f>
        <v>7903.5500000000011</v>
      </c>
      <c r="X33" s="410">
        <f>'01'!X33+'02'!X33+'03'!X33+'04'!X33+'05 ACPE'!X33+'05'!X33+'06'!X33+'07'!X33+'08'!X33+'09'!X33+'10'!X33+'11'!X33+'12'!X33+'18'!X33+'20'!X33+'25'!X33</f>
        <v>26</v>
      </c>
      <c r="Y33" s="411">
        <f>'01'!Y33+'02'!Y33+'03'!Y33+'04'!Y33+'05 ACPE'!Y33+'05'!Y33+'06'!Y33+'07'!Y33+'08'!Y33+'09'!Y33+'10'!Y33+'11'!Y33+'12'!Y33+'18'!Y33+'20'!Y33+'25'!Y33</f>
        <v>7659.8599999999988</v>
      </c>
      <c r="Z33" s="412">
        <f t="shared" si="8"/>
        <v>303</v>
      </c>
      <c r="AA33" s="413">
        <f t="shared" si="8"/>
        <v>78610.540000000008</v>
      </c>
      <c r="AB33" s="378"/>
    </row>
    <row r="34" spans="1:29" s="407" customFormat="1" x14ac:dyDescent="0.3">
      <c r="A34" s="407" t="s">
        <v>47</v>
      </c>
      <c r="B34" s="415">
        <f>'01'!B34+'02'!B34+'03'!B34+'04'!B34+'05 ACPE'!B34+'05'!B34+'06'!B34+'07'!B34+'08'!B34+'09'!B34+'10'!B34+'11'!B34+'12'!B34+'18'!B34+'20'!B34+'25'!B34</f>
        <v>0</v>
      </c>
      <c r="C34" s="415">
        <f>'01'!C34+'02'!C34+'03'!C34+'04'!C34+'05 ACPE'!C34+'05'!C34+'06'!C34+'07'!C34+'08'!C34+'09'!C34+'10'!C34+'11'!C34+'12'!C34+'18'!C34+'20'!C34+'25'!C34</f>
        <v>0</v>
      </c>
      <c r="D34" s="416">
        <f>'01'!D34+'02'!D34+'03'!D34+'04'!D34+'05 ACPE'!D34+'05'!D34+'06'!D34+'07'!D34+'08'!D34+'09'!D34+'10'!D34+'11'!D34+'12'!D34+'18'!D34+'20'!D34+'25'!D34</f>
        <v>0</v>
      </c>
      <c r="E34" s="416">
        <f>'01'!E34+'02'!E34+'03'!E34+'04'!E34+'05 ACPE'!E34+'05'!E34+'06'!E34+'07'!E34+'08'!E34+'09'!E34+'10'!E34+'11'!E34+'12'!E34+'18'!E34+'20'!E34+'25'!E34</f>
        <v>0</v>
      </c>
      <c r="F34" s="415">
        <f>'01'!F34+'02'!F34+'03'!F34+'04'!F34+'05 ACPE'!F34+'05'!F34+'06'!F34+'07'!F34+'08'!F34+'09'!F34+'10'!F34+'11'!F34+'12'!F34+'18'!F34+'20'!F34+'25'!F34</f>
        <v>0</v>
      </c>
      <c r="G34" s="415">
        <f>'01'!G34+'02'!G34+'03'!G34+'04'!G34+'05 ACPE'!G34+'05'!G34+'06'!G34+'07'!G34+'08'!G34+'09'!G34+'10'!G34+'11'!G34+'12'!G34+'18'!G34+'20'!G34+'25'!G34</f>
        <v>0</v>
      </c>
      <c r="H34" s="416">
        <f>'01'!H34+'02'!H34+'03'!H34+'04'!H34+'05 ACPE'!H34+'05'!H34+'06'!H34+'07'!H34+'08'!H34+'09'!H34+'10'!H34+'11'!H34+'12'!H34+'18'!H34+'20'!H34+'25'!H34</f>
        <v>0</v>
      </c>
      <c r="I34" s="416">
        <f>'01'!I34+'02'!I34+'03'!I34+'04'!I34+'05 ACPE'!I34+'05'!I34+'06'!I34+'07'!I34+'08'!I34+'09'!I34+'10'!I34+'11'!I34+'12'!I34+'18'!I34+'20'!I34+'25'!I34</f>
        <v>0</v>
      </c>
      <c r="J34" s="415">
        <f>'01'!J34+'02'!J34+'03'!J34+'04'!J34+'05 ACPE'!J34+'05'!J34+'06'!J34+'07'!J34+'08'!J34+'09'!J34+'10'!J34+'11'!J34+'12'!J34+'18'!J34+'20'!J34+'25'!J34</f>
        <v>0</v>
      </c>
      <c r="K34" s="415">
        <f>'01'!K34+'02'!K34+'03'!K34+'04'!K34+'05 ACPE'!K34+'05'!K34+'06'!K34+'07'!K34+'08'!K34+'09'!K34+'10'!K34+'11'!K34+'12'!K34+'18'!K34+'20'!K34+'25'!K34</f>
        <v>0</v>
      </c>
      <c r="L34" s="416">
        <f>'01'!L34+'02'!L34+'03'!L34+'04'!L34+'05 ACPE'!L34+'05'!L34+'06'!L34+'07'!L34+'08'!L34+'09'!L34+'10'!L34+'11'!L34+'12'!L34+'18'!L34+'20'!L34+'25'!L34</f>
        <v>0</v>
      </c>
      <c r="M34" s="416">
        <f>'01'!M34+'02'!M34+'03'!M34+'04'!M34+'05 ACPE'!M34+'05'!M34+'06'!M34+'07'!M34+'08'!M34+'09'!M34+'10'!M34+'11'!M34+'12'!M34+'18'!M34+'20'!M34+'25'!M34</f>
        <v>0</v>
      </c>
      <c r="N34" s="415">
        <f>'01'!N34+'02'!N34+'03'!N34+'04'!N34+'05 ACPE'!N34+'05'!N34+'06'!N34+'07'!N34+'08'!N34+'09'!N34+'10'!N34+'11'!N34+'12'!N34+'18'!N34+'20'!N34+'25'!N34</f>
        <v>0</v>
      </c>
      <c r="O34" s="415">
        <f>'01'!O34+'02'!O34+'03'!O34+'04'!O34+'05 ACPE'!O34+'05'!O34+'06'!O34+'07'!O34+'08'!O34+'09'!O34+'10'!O34+'11'!O34+'12'!O34+'18'!O34+'20'!O34+'25'!O34</f>
        <v>0</v>
      </c>
      <c r="P34" s="416">
        <f>'01'!P34+'02'!P34+'03'!P34+'04'!P34+'05 ACPE'!P34+'05'!P34+'06'!P34+'07'!P34+'08'!P34+'09'!P34+'10'!P34+'11'!P34+'12'!P34+'18'!P34+'20'!P34+'25'!P34</f>
        <v>0</v>
      </c>
      <c r="Q34" s="416">
        <f>'01'!Q34+'02'!Q34+'03'!Q34+'04'!Q34+'05 ACPE'!Q34+'05'!Q34+'06'!Q34+'07'!Q34+'08'!Q34+'09'!Q34+'10'!Q34+'11'!Q34+'12'!Q34+'18'!Q34+'20'!Q34+'25'!Q34</f>
        <v>0</v>
      </c>
      <c r="R34" s="415">
        <f>'01'!R34+'02'!R34+'03'!R34+'04'!R34+'05 ACPE'!R34+'05'!R34+'06'!R34+'07'!R34+'08'!R34+'09'!R34+'10'!R34+'11'!R34+'12'!R34+'18'!R34+'20'!R34+'25'!R34</f>
        <v>0</v>
      </c>
      <c r="S34" s="415">
        <f>'01'!S34+'02'!S34+'03'!S34+'04'!S34+'05 ACPE'!S34+'05'!S34+'06'!S34+'07'!S34+'08'!S34+'09'!S34+'10'!S34+'11'!S34+'12'!S34+'18'!S34+'20'!S34+'25'!S34</f>
        <v>0</v>
      </c>
      <c r="T34" s="416">
        <f>'01'!T34+'02'!T34+'03'!T34+'04'!T34+'05 ACPE'!T34+'05'!T34+'06'!T34+'07'!T34+'08'!T34+'09'!T34+'10'!T34+'11'!T34+'12'!T34+'18'!T34+'20'!T34+'25'!T34</f>
        <v>0</v>
      </c>
      <c r="U34" s="416">
        <f>'01'!U34+'02'!U34+'03'!U34+'04'!U34+'05 ACPE'!U34+'05'!U34+'06'!U34+'07'!U34+'08'!U34+'09'!U34+'10'!U34+'11'!U34+'12'!U34+'18'!U34+'20'!U34+'25'!U34</f>
        <v>0</v>
      </c>
      <c r="V34" s="415">
        <f>'01'!V34+'02'!V34+'03'!V34+'04'!V34+'05 ACPE'!V34+'05'!V34+'06'!V34+'07'!V34+'08'!V34+'09'!V34+'10'!V34+'11'!V34+'12'!V34+'18'!V34+'20'!V34+'25'!V34</f>
        <v>0</v>
      </c>
      <c r="W34" s="415">
        <f>'01'!W34+'02'!W34+'03'!W34+'04'!W34+'05 ACPE'!W34+'05'!W34+'06'!W34+'07'!W34+'08'!W34+'09'!W34+'10'!W34+'11'!W34+'12'!W34+'18'!W34+'20'!W34+'25'!W34</f>
        <v>0</v>
      </c>
      <c r="X34" s="416">
        <f>'01'!X34+'02'!X34+'03'!X34+'04'!X34+'05 ACPE'!X34+'05'!X34+'06'!X34+'07'!X34+'08'!X34+'09'!X34+'10'!X34+'11'!X34+'12'!X34+'18'!X34+'20'!X34+'25'!X34</f>
        <v>0</v>
      </c>
      <c r="Y34" s="416">
        <f>'01'!Y34+'02'!Y34+'03'!Y34+'04'!Y34+'05 ACPE'!Y34+'05'!Y34+'06'!Y34+'07'!Y34+'08'!Y34+'09'!Y34+'10'!Y34+'11'!Y34+'12'!Y34+'18'!Y34+'20'!Y34+'25'!Y34</f>
        <v>0</v>
      </c>
      <c r="Z34" s="417">
        <f t="shared" si="8"/>
        <v>0</v>
      </c>
      <c r="AA34" s="418">
        <f t="shared" si="8"/>
        <v>0</v>
      </c>
      <c r="AB34" s="427"/>
    </row>
    <row r="35" spans="1:29" s="347" customFormat="1" ht="12.75" customHeight="1" x14ac:dyDescent="0.3">
      <c r="A35" s="347" t="s">
        <v>59</v>
      </c>
      <c r="B35" s="419">
        <f t="shared" ref="B35:AA35" si="9">SUM(B32:B34)</f>
        <v>26</v>
      </c>
      <c r="C35" s="420">
        <f t="shared" si="9"/>
        <v>9203.75</v>
      </c>
      <c r="D35" s="421">
        <f t="shared" si="9"/>
        <v>27</v>
      </c>
      <c r="E35" s="603">
        <f t="shared" si="9"/>
        <v>5298.8899999999994</v>
      </c>
      <c r="F35" s="419">
        <f t="shared" si="9"/>
        <v>18</v>
      </c>
      <c r="G35" s="597">
        <f t="shared" si="9"/>
        <v>3858.0300000000007</v>
      </c>
      <c r="H35" s="421">
        <f t="shared" si="9"/>
        <v>11</v>
      </c>
      <c r="I35" s="603">
        <f t="shared" si="9"/>
        <v>4569.6200000000008</v>
      </c>
      <c r="J35" s="419">
        <f t="shared" si="9"/>
        <v>37</v>
      </c>
      <c r="K35" s="597">
        <f t="shared" si="9"/>
        <v>8465.0800000000017</v>
      </c>
      <c r="L35" s="421">
        <f t="shared" si="9"/>
        <v>54</v>
      </c>
      <c r="M35" s="603">
        <f t="shared" si="9"/>
        <v>16836.419999999998</v>
      </c>
      <c r="N35" s="419">
        <f t="shared" si="9"/>
        <v>50</v>
      </c>
      <c r="O35" s="597">
        <f t="shared" si="9"/>
        <v>18141.900000000001</v>
      </c>
      <c r="P35" s="421">
        <f t="shared" si="9"/>
        <v>38</v>
      </c>
      <c r="Q35" s="603">
        <f t="shared" si="9"/>
        <v>11277.640000000001</v>
      </c>
      <c r="R35" s="419">
        <f t="shared" si="9"/>
        <v>32</v>
      </c>
      <c r="S35" s="420">
        <f t="shared" si="9"/>
        <v>9242.14</v>
      </c>
      <c r="T35" s="421">
        <f t="shared" si="9"/>
        <v>45</v>
      </c>
      <c r="U35" s="422">
        <f t="shared" si="9"/>
        <v>12777.11</v>
      </c>
      <c r="V35" s="419">
        <f t="shared" si="9"/>
        <v>52</v>
      </c>
      <c r="W35" s="597">
        <f t="shared" si="9"/>
        <v>10558.420000000002</v>
      </c>
      <c r="X35" s="421">
        <f t="shared" si="9"/>
        <v>26</v>
      </c>
      <c r="Y35" s="603">
        <f t="shared" si="9"/>
        <v>7659.8599999999988</v>
      </c>
      <c r="Z35" s="423">
        <f t="shared" si="9"/>
        <v>416</v>
      </c>
      <c r="AA35" s="424">
        <f t="shared" si="9"/>
        <v>117888.86000000002</v>
      </c>
      <c r="AB35" s="523"/>
      <c r="AC35" s="425"/>
    </row>
    <row r="36" spans="1:29" s="347" customFormat="1" ht="12.75" customHeight="1" x14ac:dyDescent="0.3">
      <c r="B36" s="419"/>
      <c r="C36" s="420"/>
      <c r="D36" s="421"/>
      <c r="E36" s="603"/>
      <c r="F36" s="419"/>
      <c r="G36" s="597"/>
      <c r="H36" s="421"/>
      <c r="I36" s="603"/>
      <c r="J36" s="419"/>
      <c r="K36" s="597"/>
      <c r="L36" s="421"/>
      <c r="M36" s="603"/>
      <c r="N36" s="419"/>
      <c r="O36" s="597"/>
      <c r="P36" s="421"/>
      <c r="Q36" s="603"/>
      <c r="R36" s="419"/>
      <c r="S36" s="420"/>
      <c r="T36" s="421"/>
      <c r="U36" s="422"/>
      <c r="V36" s="419"/>
      <c r="W36" s="597"/>
      <c r="X36" s="421"/>
      <c r="Y36" s="603"/>
      <c r="Z36" s="423"/>
      <c r="AA36" s="424"/>
      <c r="AB36" s="523"/>
      <c r="AC36" s="425"/>
    </row>
    <row r="37" spans="1:29" s="372" customFormat="1" ht="12.75" customHeight="1" x14ac:dyDescent="0.25">
      <c r="A37" s="372" t="s">
        <v>63</v>
      </c>
      <c r="B37" s="371"/>
      <c r="C37" s="371">
        <f>Statewide!C37*0.6</f>
        <v>7510.02</v>
      </c>
      <c r="E37" s="356">
        <f>Statewide!E37*0.6</f>
        <v>7510.02</v>
      </c>
      <c r="F37" s="371"/>
      <c r="G37" s="354">
        <f>Statewide!G37*0.6</f>
        <v>7510.02</v>
      </c>
      <c r="I37" s="356">
        <f>Statewide!I37*0.6</f>
        <v>7510.02</v>
      </c>
      <c r="J37" s="371"/>
      <c r="K37" s="354">
        <f>Statewide!K37*0.6</f>
        <v>7510.02</v>
      </c>
      <c r="M37" s="356">
        <f>Statewide!M37*0.6</f>
        <v>7510.02</v>
      </c>
      <c r="N37" s="371"/>
      <c r="O37" s="354">
        <f>Statewide!O37*0.6</f>
        <v>7510.02</v>
      </c>
      <c r="Q37" s="356">
        <f>Statewide!Q37*0.6</f>
        <v>7510.02</v>
      </c>
      <c r="R37" s="371"/>
      <c r="S37" s="371">
        <f>Statewide!S37*0.6</f>
        <v>7510.02</v>
      </c>
      <c r="U37" s="372">
        <f>Statewide!U37*0.6</f>
        <v>7510.02</v>
      </c>
      <c r="V37" s="371"/>
      <c r="W37" s="354">
        <f>Statewide!W37*0.6</f>
        <v>7510.02</v>
      </c>
      <c r="Y37" s="356">
        <f>Statewide!Y37*0.6</f>
        <v>7510.02</v>
      </c>
      <c r="Z37" s="373"/>
      <c r="AA37" s="373">
        <f>SUM(B37:Z37)</f>
        <v>90120.240000000034</v>
      </c>
      <c r="AB37" s="427"/>
    </row>
    <row r="38" spans="1:29" s="360" customFormat="1" ht="12.75" customHeight="1" x14ac:dyDescent="0.3">
      <c r="A38" s="347"/>
      <c r="B38" s="354"/>
      <c r="C38" s="426"/>
      <c r="D38" s="356"/>
      <c r="E38" s="604"/>
      <c r="F38" s="354"/>
      <c r="G38" s="598"/>
      <c r="H38" s="356"/>
      <c r="I38" s="604"/>
      <c r="J38" s="354"/>
      <c r="K38" s="598"/>
      <c r="L38" s="356"/>
      <c r="M38" s="604"/>
      <c r="N38" s="354"/>
      <c r="O38" s="598"/>
      <c r="P38" s="356"/>
      <c r="Q38" s="604"/>
      <c r="R38" s="354"/>
      <c r="S38" s="426"/>
      <c r="T38" s="356"/>
      <c r="U38" s="427"/>
      <c r="V38" s="354"/>
      <c r="W38" s="598"/>
      <c r="X38" s="356"/>
      <c r="Y38" s="604"/>
      <c r="Z38" s="358"/>
      <c r="AA38" s="428"/>
      <c r="AB38" s="427"/>
    </row>
    <row r="39" spans="1:29" s="432" customFormat="1" ht="26" x14ac:dyDescent="0.25">
      <c r="A39" s="429" t="s">
        <v>64</v>
      </c>
      <c r="B39" s="430"/>
      <c r="C39" s="431">
        <f>C29-C3-C35-(C37-C4)</f>
        <v>109204.73</v>
      </c>
      <c r="D39" s="430"/>
      <c r="E39" s="431">
        <f>E29-E3-E35-(E37-E4)</f>
        <v>119357.25999999998</v>
      </c>
      <c r="F39" s="430"/>
      <c r="G39" s="431">
        <f>G29-G3-G35-(G37-G4)</f>
        <v>102365.23999999999</v>
      </c>
      <c r="H39" s="430"/>
      <c r="I39" s="431">
        <f>I29-I3-I35-(I37-I4)</f>
        <v>110203.51000000002</v>
      </c>
      <c r="J39" s="430"/>
      <c r="K39" s="431">
        <f>K29-K3-K35-(K37-K4)</f>
        <v>138534.959</v>
      </c>
      <c r="L39" s="430"/>
      <c r="M39" s="431">
        <f>M29-M3-M35-(M37-M4)</f>
        <v>93959.1</v>
      </c>
      <c r="N39" s="430"/>
      <c r="O39" s="431">
        <f>O29-O3-O35-(O37-O4)</f>
        <v>121253.93000000001</v>
      </c>
      <c r="P39" s="430"/>
      <c r="Q39" s="431">
        <f>Q29-Q3-Q35-(Q37-Q4)</f>
        <v>124959.19999999998</v>
      </c>
      <c r="R39" s="430"/>
      <c r="S39" s="431">
        <f>S29-S3-S35-(S37-S4)</f>
        <v>185071.28</v>
      </c>
      <c r="T39" s="430"/>
      <c r="U39" s="431">
        <f>U29-U3-U35-(U37-U4)</f>
        <v>188065.15000000005</v>
      </c>
      <c r="V39" s="430"/>
      <c r="W39" s="613">
        <f>W29-W3-W35-(W37-W4)</f>
        <v>170892.69</v>
      </c>
      <c r="X39" s="430"/>
      <c r="Y39" s="613">
        <f>Y29-Y3-Y35-(Y37-Y4)</f>
        <v>167930.98000000004</v>
      </c>
      <c r="Z39" s="430"/>
      <c r="AA39" s="431">
        <f>AA29-AA3-AA35-(AA37-AA4)</f>
        <v>1631798.0290000001</v>
      </c>
      <c r="AB39" s="524"/>
    </row>
  </sheetData>
  <sheetProtection algorithmName="SHA-512" hashValue="+VDYy2cGp/rVp5apiDohi8Nv00DUINHZSVR21/srnOBYNlm7lJ/K3saEvXC0v0NL73ncOAsjpNo422raoZAbew==" saltValue="1EHHyN2I8NaSjrmmsNO5zA==" spinCount="100000" sheet="1" objects="1" scenarios="1" formatCells="0" formatColumns="0" formatRows="0" sort="0" autoFilter="0"/>
  <mergeCells count="13">
    <mergeCell ref="B1:C1"/>
    <mergeCell ref="D1:E1"/>
    <mergeCell ref="F1:G1"/>
    <mergeCell ref="H1:I1"/>
    <mergeCell ref="J1:K1"/>
    <mergeCell ref="V1:W1"/>
    <mergeCell ref="X1:Y1"/>
    <mergeCell ref="Z1:AA1"/>
    <mergeCell ref="L1:M1"/>
    <mergeCell ref="N1:O1"/>
    <mergeCell ref="P1:Q1"/>
    <mergeCell ref="R1:S1"/>
    <mergeCell ref="T1:U1"/>
  </mergeCells>
  <phoneticPr fontId="3" type="noConversion"/>
  <pageMargins left="0.18" right="0.2" top="0.51" bottom="0.86" header="0.5" footer="0.5"/>
  <pageSetup orientation="landscape" r:id="rId1"/>
  <headerFooter alignWithMargins="0">
    <oddFooter>&amp;L&amp;8&amp;Z&amp;F
Prepared by Danielle Meier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A1:AE40"/>
  <sheetViews>
    <sheetView zoomScaleNormal="100" workbookViewId="0">
      <pane xSplit="1" topLeftCell="L1" activePane="topRight" state="frozen"/>
      <selection activeCell="X32" sqref="X32"/>
      <selection pane="topRight"/>
    </sheetView>
  </sheetViews>
  <sheetFormatPr defaultRowHeight="12.5" x14ac:dyDescent="0.25"/>
  <cols>
    <col min="1" max="1" width="50.7265625" customWidth="1"/>
    <col min="2" max="2" width="9.7265625" style="23" customWidth="1"/>
    <col min="3" max="3" width="14.54296875" style="1" customWidth="1"/>
    <col min="4" max="4" width="9.7265625" style="23" customWidth="1"/>
    <col min="5" max="5" width="14.54296875" style="1" customWidth="1"/>
    <col min="6" max="6" width="9.7265625" style="23" customWidth="1"/>
    <col min="7" max="7" width="14.54296875" style="1" customWidth="1"/>
    <col min="8" max="8" width="9.7265625" style="23" customWidth="1"/>
    <col min="9" max="9" width="14.54296875" style="1" customWidth="1"/>
    <col min="10" max="10" width="9.7265625" style="23" customWidth="1"/>
    <col min="11" max="11" width="14.54296875" style="1" customWidth="1"/>
    <col min="12" max="12" width="9.7265625" style="23" customWidth="1"/>
    <col min="13" max="13" width="14.54296875" style="1" customWidth="1"/>
    <col min="14" max="14" width="9.7265625" style="23" customWidth="1"/>
    <col min="15" max="15" width="14.54296875" style="1" customWidth="1"/>
    <col min="16" max="16" width="9.7265625" style="23" customWidth="1"/>
    <col min="17" max="17" width="14.54296875" style="1" customWidth="1"/>
    <col min="18" max="18" width="9.7265625" style="23" customWidth="1"/>
    <col min="19" max="19" width="14.54296875" style="1" customWidth="1"/>
    <col min="20" max="20" width="9.7265625" style="23" customWidth="1"/>
    <col min="21" max="21" width="14.54296875" style="1" customWidth="1"/>
    <col min="22" max="22" width="9.7265625" style="23" customWidth="1"/>
    <col min="23" max="23" width="14.54296875" style="1" customWidth="1"/>
    <col min="24" max="24" width="9.7265625" style="23" customWidth="1"/>
    <col min="25" max="25" width="14.54296875" style="1" customWidth="1"/>
    <col min="26" max="26" width="9.7265625" style="23" customWidth="1"/>
    <col min="27" max="27" width="14.54296875" style="1" customWidth="1"/>
    <col min="28" max="194" width="8.81640625" customWidth="1"/>
  </cols>
  <sheetData>
    <row r="1" spans="1:29" ht="16.5" customHeight="1" x14ac:dyDescent="0.3">
      <c r="A1" s="4" t="s">
        <v>97</v>
      </c>
      <c r="B1" s="626" t="s">
        <v>0</v>
      </c>
      <c r="C1" s="626"/>
      <c r="D1" s="627" t="s">
        <v>1</v>
      </c>
      <c r="E1" s="627"/>
      <c r="F1" s="626" t="s">
        <v>2</v>
      </c>
      <c r="G1" s="626"/>
      <c r="H1" s="627" t="s">
        <v>3</v>
      </c>
      <c r="I1" s="627"/>
      <c r="J1" s="626" t="s">
        <v>4</v>
      </c>
      <c r="K1" s="626"/>
      <c r="L1" s="627" t="s">
        <v>5</v>
      </c>
      <c r="M1" s="627"/>
      <c r="N1" s="626" t="s">
        <v>6</v>
      </c>
      <c r="O1" s="626"/>
      <c r="P1" s="627" t="s">
        <v>7</v>
      </c>
      <c r="Q1" s="627"/>
      <c r="R1" s="626" t="s">
        <v>8</v>
      </c>
      <c r="S1" s="626"/>
      <c r="T1" s="627" t="s">
        <v>9</v>
      </c>
      <c r="U1" s="627"/>
      <c r="V1" s="626" t="s">
        <v>10</v>
      </c>
      <c r="W1" s="626"/>
      <c r="X1" s="627" t="s">
        <v>11</v>
      </c>
      <c r="Y1" s="627"/>
      <c r="Z1" s="628" t="s">
        <v>12</v>
      </c>
      <c r="AA1" s="628"/>
    </row>
    <row r="2" spans="1:29" ht="12.75" customHeight="1" x14ac:dyDescent="0.3">
      <c r="A2" s="4" t="s">
        <v>65</v>
      </c>
      <c r="B2" s="36" t="s">
        <v>13</v>
      </c>
      <c r="C2" s="81" t="s">
        <v>14</v>
      </c>
      <c r="D2" s="41" t="s">
        <v>13</v>
      </c>
      <c r="E2" s="82" t="s">
        <v>14</v>
      </c>
      <c r="F2" s="36" t="s">
        <v>13</v>
      </c>
      <c r="G2" s="81" t="s">
        <v>14</v>
      </c>
      <c r="H2" s="41" t="s">
        <v>13</v>
      </c>
      <c r="I2" s="82" t="s">
        <v>14</v>
      </c>
      <c r="J2" s="36" t="s">
        <v>13</v>
      </c>
      <c r="K2" s="81" t="s">
        <v>14</v>
      </c>
      <c r="L2" s="41" t="s">
        <v>13</v>
      </c>
      <c r="M2" s="82" t="s">
        <v>14</v>
      </c>
      <c r="N2" s="36" t="s">
        <v>13</v>
      </c>
      <c r="O2" s="81" t="s">
        <v>14</v>
      </c>
      <c r="P2" s="41" t="s">
        <v>13</v>
      </c>
      <c r="Q2" s="82" t="s">
        <v>14</v>
      </c>
      <c r="R2" s="36" t="s">
        <v>13</v>
      </c>
      <c r="S2" s="81" t="s">
        <v>14</v>
      </c>
      <c r="T2" s="41" t="s">
        <v>13</v>
      </c>
      <c r="U2" s="82" t="s">
        <v>14</v>
      </c>
      <c r="V2" s="36" t="s">
        <v>13</v>
      </c>
      <c r="W2" s="81" t="s">
        <v>14</v>
      </c>
      <c r="X2" s="41" t="s">
        <v>13</v>
      </c>
      <c r="Y2" s="82" t="s">
        <v>14</v>
      </c>
      <c r="Z2" s="83" t="s">
        <v>13</v>
      </c>
      <c r="AA2" s="17" t="s">
        <v>14</v>
      </c>
    </row>
    <row r="3" spans="1:29" ht="12.75" customHeight="1" x14ac:dyDescent="0.25">
      <c r="A3" s="19" t="s">
        <v>77</v>
      </c>
      <c r="B3" s="16">
        <v>56</v>
      </c>
      <c r="C3" s="13">
        <v>267.5</v>
      </c>
      <c r="D3" s="23">
        <v>83</v>
      </c>
      <c r="E3" s="1">
        <v>420.5</v>
      </c>
      <c r="F3" s="16">
        <v>36</v>
      </c>
      <c r="G3" s="13">
        <v>212</v>
      </c>
      <c r="H3" s="23">
        <v>46</v>
      </c>
      <c r="I3" s="1">
        <v>237</v>
      </c>
      <c r="J3" s="16">
        <v>46</v>
      </c>
      <c r="K3" s="13">
        <v>238</v>
      </c>
      <c r="L3" s="23">
        <v>61</v>
      </c>
      <c r="M3" s="1">
        <v>273.5</v>
      </c>
      <c r="N3" s="16">
        <v>57</v>
      </c>
      <c r="O3" s="13">
        <v>332.5</v>
      </c>
      <c r="P3" s="23">
        <v>51</v>
      </c>
      <c r="Q3" s="1">
        <v>348.5</v>
      </c>
      <c r="R3" s="16">
        <v>53</v>
      </c>
      <c r="S3" s="13">
        <v>289</v>
      </c>
      <c r="T3" s="23">
        <v>64</v>
      </c>
      <c r="U3" s="1">
        <v>385.5</v>
      </c>
      <c r="V3" s="16">
        <v>77</v>
      </c>
      <c r="W3" s="13">
        <v>467.5</v>
      </c>
      <c r="X3" s="23">
        <v>61</v>
      </c>
      <c r="Y3" s="1">
        <v>424</v>
      </c>
      <c r="Z3" s="43">
        <f>B3+D3+F3+H3+J3+L3+N3+P3+R3+T3+V3+X3</f>
        <v>691</v>
      </c>
      <c r="AA3" s="6">
        <f>C3+E3+G3+I3+K3+M3+O3+Q3+S3+U3+W3+Y3</f>
        <v>3895.5</v>
      </c>
    </row>
    <row r="4" spans="1:29" ht="12.75" customHeight="1" x14ac:dyDescent="0.25">
      <c r="A4" s="3" t="s">
        <v>38</v>
      </c>
      <c r="B4" s="16"/>
      <c r="C4" s="25">
        <v>112</v>
      </c>
      <c r="E4" s="27">
        <v>148</v>
      </c>
      <c r="F4" s="16"/>
      <c r="G4" s="25">
        <v>68</v>
      </c>
      <c r="I4" s="27">
        <v>88</v>
      </c>
      <c r="J4" s="16"/>
      <c r="K4" s="25">
        <v>88</v>
      </c>
      <c r="M4" s="27">
        <v>112</v>
      </c>
      <c r="N4" s="16"/>
      <c r="O4" s="25">
        <v>110</v>
      </c>
      <c r="Q4" s="27">
        <v>98</v>
      </c>
      <c r="R4" s="16"/>
      <c r="S4" s="25">
        <v>100</v>
      </c>
      <c r="U4" s="27">
        <v>128</v>
      </c>
      <c r="V4" s="16"/>
      <c r="W4" s="25">
        <v>152</v>
      </c>
      <c r="Y4" s="27">
        <v>112</v>
      </c>
      <c r="Z4" s="43"/>
      <c r="AA4" s="7">
        <f>C4+E4+G4+I4+K4+M4+O4+Q4+S4+U4+W4+Y4</f>
        <v>1316</v>
      </c>
    </row>
    <row r="5" spans="1:29" ht="12.75" customHeight="1" x14ac:dyDescent="0.3">
      <c r="A5" s="4" t="s">
        <v>15</v>
      </c>
      <c r="B5" s="16"/>
      <c r="C5" s="26">
        <f>SUM(C3:C4)</f>
        <v>379.5</v>
      </c>
      <c r="E5" s="10">
        <f>SUM(E3:E4)</f>
        <v>568.5</v>
      </c>
      <c r="F5" s="16"/>
      <c r="G5" s="26">
        <f>SUM(G3:G4)</f>
        <v>280</v>
      </c>
      <c r="I5" s="10">
        <f>SUM(I3:I4)</f>
        <v>325</v>
      </c>
      <c r="J5" s="16"/>
      <c r="K5" s="26">
        <f>SUM(K3:K4)</f>
        <v>326</v>
      </c>
      <c r="M5" s="10">
        <f>SUM(M3:M4)</f>
        <v>385.5</v>
      </c>
      <c r="N5" s="16"/>
      <c r="O5" s="26">
        <f>SUM(O3:O4)</f>
        <v>442.5</v>
      </c>
      <c r="Q5" s="10">
        <f>SUM(Q3:Q4)</f>
        <v>446.5</v>
      </c>
      <c r="R5" s="16"/>
      <c r="S5" s="26">
        <f>SUM(S3:S4)</f>
        <v>389</v>
      </c>
      <c r="U5" s="10">
        <f>SUM(U3:U4)</f>
        <v>513.5</v>
      </c>
      <c r="V5" s="16"/>
      <c r="W5" s="26">
        <f>SUM(W3:W4)</f>
        <v>619.5</v>
      </c>
      <c r="Y5" s="10">
        <f>SUM(Y3:Y4)</f>
        <v>536</v>
      </c>
      <c r="Z5" s="43"/>
      <c r="AA5" s="9">
        <f>SUM(AA3:AA4)</f>
        <v>5211.5</v>
      </c>
      <c r="AB5" s="18"/>
      <c r="AC5" s="18"/>
    </row>
    <row r="6" spans="1:29" ht="12.75" customHeight="1" x14ac:dyDescent="0.3">
      <c r="A6" s="3"/>
      <c r="B6" s="16"/>
      <c r="C6" s="26"/>
      <c r="E6" s="10"/>
      <c r="F6" s="16"/>
      <c r="G6" s="26"/>
      <c r="I6" s="10"/>
      <c r="J6" s="16"/>
      <c r="K6" s="26"/>
      <c r="M6" s="10"/>
      <c r="N6" s="16"/>
      <c r="O6" s="26"/>
      <c r="Q6" s="10"/>
      <c r="R6" s="16"/>
      <c r="S6" s="26"/>
      <c r="U6" s="10"/>
      <c r="V6" s="16"/>
      <c r="W6" s="26"/>
      <c r="Y6" s="10"/>
      <c r="Z6" s="43"/>
      <c r="AA6" s="9"/>
      <c r="AB6" s="18"/>
      <c r="AC6" s="18"/>
    </row>
    <row r="7" spans="1:29" s="3" customFormat="1" ht="12.75" customHeight="1" x14ac:dyDescent="0.25">
      <c r="A7" s="3" t="s">
        <v>67</v>
      </c>
      <c r="B7" s="16"/>
      <c r="C7" s="92">
        <v>13337.98</v>
      </c>
      <c r="D7" s="23"/>
      <c r="E7" s="93">
        <v>21284.3</v>
      </c>
      <c r="F7" s="16"/>
      <c r="G7" s="92">
        <v>10564.66</v>
      </c>
      <c r="H7" s="23"/>
      <c r="I7" s="93">
        <v>11592.63</v>
      </c>
      <c r="J7" s="16"/>
      <c r="K7" s="92">
        <v>13984.33</v>
      </c>
      <c r="L7" s="23"/>
      <c r="M7" s="93">
        <v>16642.07</v>
      </c>
      <c r="N7" s="16"/>
      <c r="O7" s="92">
        <v>15114.51</v>
      </c>
      <c r="P7" s="23"/>
      <c r="Q7" s="93">
        <v>16678.669999999998</v>
      </c>
      <c r="R7" s="16"/>
      <c r="S7" s="92">
        <v>14584.18</v>
      </c>
      <c r="T7" s="23"/>
      <c r="U7" s="93">
        <v>13744.28</v>
      </c>
      <c r="V7" s="16"/>
      <c r="W7" s="92">
        <v>17351.099999999999</v>
      </c>
      <c r="X7" s="23"/>
      <c r="Y7" s="93">
        <v>12784.64</v>
      </c>
      <c r="Z7" s="72"/>
      <c r="AA7" s="95">
        <f>C7+E7+G7+I7+K7+M7+O7+Q7+S7+U7+W7+Y7</f>
        <v>177663.34999999998</v>
      </c>
      <c r="AB7" s="93"/>
      <c r="AC7" s="93"/>
    </row>
    <row r="8" spans="1:29" ht="12.75" customHeight="1" x14ac:dyDescent="0.3">
      <c r="A8" s="4"/>
      <c r="B8" s="16"/>
      <c r="C8" s="26"/>
      <c r="E8" s="10"/>
      <c r="F8" s="16"/>
      <c r="G8" s="26"/>
      <c r="I8" s="10"/>
      <c r="J8" s="16"/>
      <c r="K8" s="26"/>
      <c r="M8" s="10"/>
      <c r="N8" s="16"/>
      <c r="O8" s="26"/>
      <c r="Q8" s="10"/>
      <c r="R8" s="16"/>
      <c r="S8" s="26"/>
      <c r="U8" s="10"/>
      <c r="V8" s="16"/>
      <c r="W8" s="26"/>
      <c r="Y8" s="10"/>
      <c r="Z8" s="72"/>
      <c r="AA8" s="9"/>
      <c r="AB8" s="11"/>
      <c r="AC8" s="11"/>
    </row>
    <row r="9" spans="1:29" ht="12.75" customHeight="1" x14ac:dyDescent="0.3">
      <c r="A9" s="4" t="s">
        <v>24</v>
      </c>
      <c r="B9" s="16"/>
      <c r="C9" s="13"/>
      <c r="F9" s="16"/>
      <c r="G9" s="13"/>
      <c r="J9" s="16"/>
      <c r="K9" s="13"/>
      <c r="N9" s="16"/>
      <c r="O9" s="13"/>
      <c r="R9" s="16"/>
      <c r="S9" s="13"/>
      <c r="V9" s="16"/>
      <c r="W9" s="13"/>
      <c r="Z9" s="43"/>
      <c r="AA9" s="6"/>
    </row>
    <row r="10" spans="1:29" ht="12.75" customHeight="1" x14ac:dyDescent="0.25">
      <c r="A10" s="3" t="s">
        <v>26</v>
      </c>
      <c r="B10" s="16">
        <v>25</v>
      </c>
      <c r="C10" s="13">
        <v>914.83</v>
      </c>
      <c r="D10" s="23">
        <v>47</v>
      </c>
      <c r="E10" s="1">
        <v>1643.78</v>
      </c>
      <c r="F10" s="16">
        <v>18</v>
      </c>
      <c r="G10" s="13">
        <v>737.74</v>
      </c>
      <c r="H10" s="23">
        <v>23</v>
      </c>
      <c r="I10" s="1">
        <v>852.1</v>
      </c>
      <c r="J10" s="16">
        <v>30</v>
      </c>
      <c r="K10" s="13">
        <v>1182.3499999999999</v>
      </c>
      <c r="L10" s="23">
        <v>36</v>
      </c>
      <c r="M10" s="1">
        <v>1148.1600000000001</v>
      </c>
      <c r="N10" s="16">
        <v>31</v>
      </c>
      <c r="O10" s="13">
        <v>1146.8800000000001</v>
      </c>
      <c r="P10" s="23">
        <v>26</v>
      </c>
      <c r="Q10" s="1">
        <v>1160.76</v>
      </c>
      <c r="R10" s="472">
        <v>30</v>
      </c>
      <c r="S10" s="443">
        <v>1273.1099999999999</v>
      </c>
      <c r="T10" s="23">
        <v>31</v>
      </c>
      <c r="U10" s="1">
        <v>1131.3900000000001</v>
      </c>
      <c r="V10" s="16">
        <v>35</v>
      </c>
      <c r="W10" s="13">
        <v>1342.08</v>
      </c>
      <c r="X10" s="23">
        <v>22</v>
      </c>
      <c r="Y10" s="1">
        <v>986.3</v>
      </c>
      <c r="Z10" s="43">
        <f>B10+D10+F10+H10+J10+L10+N10+P10+R10+T10+V10+X10</f>
        <v>354</v>
      </c>
      <c r="AA10" s="6">
        <f t="shared" ref="Z10:AA13" si="0">C10+E10+G10+I10+K10+M10+O10+Q10+S10+U10+W10+Y10</f>
        <v>13519.48</v>
      </c>
    </row>
    <row r="11" spans="1:29" ht="12.75" customHeight="1" x14ac:dyDescent="0.25">
      <c r="A11" s="3" t="s">
        <v>79</v>
      </c>
      <c r="B11" s="16"/>
      <c r="C11" s="13"/>
      <c r="D11" s="23">
        <v>3</v>
      </c>
      <c r="E11" s="1">
        <v>26.27</v>
      </c>
      <c r="F11" s="16">
        <v>3</v>
      </c>
      <c r="G11" s="13">
        <v>28.38</v>
      </c>
      <c r="H11" s="23">
        <v>1</v>
      </c>
      <c r="I11" s="1">
        <v>11.56</v>
      </c>
      <c r="J11" s="16"/>
      <c r="K11" s="13"/>
      <c r="N11" s="16"/>
      <c r="O11" s="13"/>
      <c r="R11" s="472"/>
      <c r="S11" s="443"/>
      <c r="V11" s="16">
        <v>1</v>
      </c>
      <c r="W11" s="13">
        <v>0</v>
      </c>
      <c r="X11" s="23">
        <v>1</v>
      </c>
      <c r="Y11" s="1">
        <v>27.5</v>
      </c>
      <c r="Z11" s="43">
        <f>B11+D11+F11+H11+J11+L11+N11+P11+R11+T11+V11+X11</f>
        <v>9</v>
      </c>
      <c r="AA11" s="6">
        <f t="shared" ref="AA11" si="1">C11+E11+G11+I11+K11+M11+O11+Q11+S11+U11+W11+Y11</f>
        <v>93.71</v>
      </c>
    </row>
    <row r="12" spans="1:29" ht="12.75" customHeight="1" x14ac:dyDescent="0.25">
      <c r="A12" s="360" t="s">
        <v>76</v>
      </c>
      <c r="B12" s="16"/>
      <c r="C12" s="13"/>
      <c r="F12" s="16"/>
      <c r="G12" s="13"/>
      <c r="H12" s="23">
        <v>1</v>
      </c>
      <c r="I12" s="1">
        <v>1.82</v>
      </c>
      <c r="J12" s="16"/>
      <c r="K12" s="13"/>
      <c r="N12" s="16"/>
      <c r="O12" s="13"/>
      <c r="R12" s="472"/>
      <c r="S12" s="443"/>
      <c r="V12" s="16"/>
      <c r="W12" s="13"/>
      <c r="Z12" s="43">
        <f t="shared" si="0"/>
        <v>1</v>
      </c>
      <c r="AA12" s="6">
        <f t="shared" si="0"/>
        <v>1.82</v>
      </c>
      <c r="AC12" s="1"/>
    </row>
    <row r="13" spans="1:29" ht="12.75" customHeight="1" x14ac:dyDescent="0.25">
      <c r="A13" s="3" t="s">
        <v>72</v>
      </c>
      <c r="B13" s="25"/>
      <c r="C13" s="14"/>
      <c r="D13" s="27"/>
      <c r="E13" s="2"/>
      <c r="F13" s="25"/>
      <c r="G13" s="14"/>
      <c r="H13" s="27"/>
      <c r="I13" s="2"/>
      <c r="J13" s="25"/>
      <c r="K13" s="14"/>
      <c r="L13" s="27"/>
      <c r="M13" s="2"/>
      <c r="N13" s="25"/>
      <c r="O13" s="14"/>
      <c r="P13" s="27"/>
      <c r="Q13" s="2"/>
      <c r="R13" s="25"/>
      <c r="S13" s="14"/>
      <c r="T13" s="27"/>
      <c r="U13" s="2"/>
      <c r="V13" s="25">
        <v>1</v>
      </c>
      <c r="W13" s="14">
        <v>0</v>
      </c>
      <c r="X13" s="27"/>
      <c r="Y13" s="2"/>
      <c r="Z13" s="43">
        <f t="shared" si="0"/>
        <v>1</v>
      </c>
      <c r="AA13" s="6">
        <f t="shared" si="0"/>
        <v>0</v>
      </c>
    </row>
    <row r="14" spans="1:29" ht="12.75" customHeight="1" x14ac:dyDescent="0.3">
      <c r="A14" s="20" t="s">
        <v>20</v>
      </c>
      <c r="B14" s="16">
        <f t="shared" ref="B14:AA14" si="2">SUM(B10:B13)</f>
        <v>25</v>
      </c>
      <c r="C14" s="26">
        <f t="shared" si="2"/>
        <v>914.83</v>
      </c>
      <c r="D14" s="23">
        <f t="shared" si="2"/>
        <v>50</v>
      </c>
      <c r="E14" s="529">
        <f t="shared" si="2"/>
        <v>1670.05</v>
      </c>
      <c r="F14" s="16">
        <f t="shared" si="2"/>
        <v>21</v>
      </c>
      <c r="G14" s="26">
        <f t="shared" si="2"/>
        <v>766.12</v>
      </c>
      <c r="H14" s="23">
        <f t="shared" si="2"/>
        <v>25</v>
      </c>
      <c r="I14" s="10">
        <f t="shared" si="2"/>
        <v>865.48</v>
      </c>
      <c r="J14" s="16">
        <f t="shared" si="2"/>
        <v>30</v>
      </c>
      <c r="K14" s="26">
        <f t="shared" si="2"/>
        <v>1182.3499999999999</v>
      </c>
      <c r="L14" s="23">
        <f t="shared" si="2"/>
        <v>36</v>
      </c>
      <c r="M14" s="10">
        <f t="shared" si="2"/>
        <v>1148.1600000000001</v>
      </c>
      <c r="N14" s="16">
        <f t="shared" si="2"/>
        <v>31</v>
      </c>
      <c r="O14" s="26">
        <f t="shared" si="2"/>
        <v>1146.8800000000001</v>
      </c>
      <c r="P14" s="23">
        <f t="shared" si="2"/>
        <v>26</v>
      </c>
      <c r="Q14" s="10">
        <f t="shared" si="2"/>
        <v>1160.76</v>
      </c>
      <c r="R14" s="16">
        <f t="shared" si="2"/>
        <v>30</v>
      </c>
      <c r="S14" s="26">
        <f t="shared" si="2"/>
        <v>1273.1099999999999</v>
      </c>
      <c r="T14" s="23">
        <f t="shared" si="2"/>
        <v>31</v>
      </c>
      <c r="U14" s="10">
        <f t="shared" si="2"/>
        <v>1131.3900000000001</v>
      </c>
      <c r="V14" s="16">
        <f t="shared" si="2"/>
        <v>37</v>
      </c>
      <c r="W14" s="26">
        <f t="shared" si="2"/>
        <v>1342.08</v>
      </c>
      <c r="X14" s="23">
        <f t="shared" si="2"/>
        <v>23</v>
      </c>
      <c r="Y14" s="10">
        <f t="shared" si="2"/>
        <v>1013.8</v>
      </c>
      <c r="Z14" s="73">
        <f t="shared" si="2"/>
        <v>365</v>
      </c>
      <c r="AA14" s="22">
        <f t="shared" si="2"/>
        <v>13615.009999999998</v>
      </c>
    </row>
    <row r="15" spans="1:29" ht="12.75" customHeight="1" x14ac:dyDescent="0.25">
      <c r="B15" s="16"/>
      <c r="C15" s="13"/>
      <c r="F15" s="16"/>
      <c r="G15" s="13"/>
      <c r="J15" s="16"/>
      <c r="K15" s="13"/>
      <c r="N15" s="16"/>
      <c r="O15" s="13"/>
      <c r="R15" s="16"/>
      <c r="S15" s="13"/>
      <c r="V15" s="16"/>
      <c r="W15" s="13"/>
      <c r="Z15" s="43"/>
      <c r="AA15" s="6"/>
    </row>
    <row r="16" spans="1:29" ht="12.75" customHeight="1" x14ac:dyDescent="0.3">
      <c r="A16" s="4" t="s">
        <v>25</v>
      </c>
      <c r="B16" s="16"/>
      <c r="C16" s="13"/>
      <c r="F16" s="16"/>
      <c r="G16" s="13"/>
      <c r="J16" s="16"/>
      <c r="K16" s="13"/>
      <c r="N16" s="16"/>
      <c r="O16" s="13"/>
      <c r="R16" s="16"/>
      <c r="S16" s="13"/>
      <c r="V16" s="16"/>
      <c r="W16" s="13"/>
      <c r="Z16" s="43"/>
      <c r="AA16" s="6"/>
    </row>
    <row r="17" spans="1:29" ht="12.75" customHeight="1" x14ac:dyDescent="0.25">
      <c r="A17" s="3" t="s">
        <v>49</v>
      </c>
      <c r="B17" s="16"/>
      <c r="C17" s="13"/>
      <c r="F17" s="16"/>
      <c r="G17" s="13"/>
      <c r="J17" s="16"/>
      <c r="K17" s="13"/>
      <c r="N17" s="16"/>
      <c r="O17" s="13"/>
      <c r="R17" s="16"/>
      <c r="S17" s="13"/>
      <c r="V17" s="16"/>
      <c r="W17" s="13"/>
      <c r="Z17" s="43">
        <f>B17+D17+F17+H17+J17+L17+N17+P17+R17+T17+V17+X17</f>
        <v>0</v>
      </c>
      <c r="AA17" s="6">
        <f>C17+E17+G17+I17+K17+M17+O17+Q17+S17+U17+W17+Y17</f>
        <v>0</v>
      </c>
    </row>
    <row r="18" spans="1:29" ht="12.75" customHeight="1" x14ac:dyDescent="0.25">
      <c r="A18" s="3" t="s">
        <v>22</v>
      </c>
      <c r="B18" s="16"/>
      <c r="C18" s="13"/>
      <c r="F18" s="16"/>
      <c r="G18" s="13"/>
      <c r="J18" s="16"/>
      <c r="K18" s="13"/>
      <c r="M18" s="532"/>
      <c r="N18" s="16"/>
      <c r="O18" s="13"/>
      <c r="R18" s="456"/>
      <c r="S18" s="487"/>
      <c r="V18" s="16"/>
      <c r="W18" s="13"/>
      <c r="Z18" s="43">
        <f>B18+D18+F18+H18+J18+L18+N18+P18+R18+T18+V18+X18</f>
        <v>0</v>
      </c>
      <c r="AA18" s="6">
        <f>C18+E18+G18+I18+K18+M18+O18+Q18+S18+U18+W18+Y18</f>
        <v>0</v>
      </c>
    </row>
    <row r="19" spans="1:29" ht="12.75" customHeight="1" x14ac:dyDescent="0.25">
      <c r="A19" s="3" t="s">
        <v>53</v>
      </c>
      <c r="B19" s="16"/>
      <c r="C19" s="16"/>
      <c r="D19" s="23">
        <v>2</v>
      </c>
      <c r="E19" s="530">
        <v>306.83999999999997</v>
      </c>
      <c r="F19" s="16"/>
      <c r="G19" s="16"/>
      <c r="H19" s="23">
        <v>5</v>
      </c>
      <c r="I19" s="530">
        <v>1830.67</v>
      </c>
      <c r="J19" s="16">
        <v>1</v>
      </c>
      <c r="K19" s="13">
        <v>555.57000000000005</v>
      </c>
      <c r="N19" s="16">
        <v>2</v>
      </c>
      <c r="O19" s="13">
        <v>1651.94</v>
      </c>
      <c r="P19" s="23">
        <v>2</v>
      </c>
      <c r="Q19" s="532">
        <v>917.88</v>
      </c>
      <c r="R19" s="456">
        <v>1</v>
      </c>
      <c r="S19" s="487">
        <v>384.36</v>
      </c>
      <c r="T19" s="23">
        <v>2</v>
      </c>
      <c r="U19" s="1">
        <v>831.03</v>
      </c>
      <c r="V19" s="16"/>
      <c r="W19" s="13"/>
      <c r="X19" s="23">
        <v>3</v>
      </c>
      <c r="Y19" s="1">
        <v>986.38</v>
      </c>
      <c r="Z19" s="43">
        <f t="shared" ref="Z19:AA21" si="3">B19+D19+F19+H19+J19+L19+N19+P19+R19+T19+V19+X19</f>
        <v>18</v>
      </c>
      <c r="AA19" s="6">
        <f t="shared" si="3"/>
        <v>7464.67</v>
      </c>
    </row>
    <row r="20" spans="1:29" ht="12.75" customHeight="1" x14ac:dyDescent="0.25">
      <c r="A20" s="3" t="s">
        <v>23</v>
      </c>
      <c r="B20" s="16"/>
      <c r="C20" s="16"/>
      <c r="E20" s="530"/>
      <c r="F20" s="16"/>
      <c r="G20" s="16"/>
      <c r="H20" s="23">
        <v>2</v>
      </c>
      <c r="I20" s="530">
        <v>1419.64</v>
      </c>
      <c r="J20" s="16">
        <v>1</v>
      </c>
      <c r="K20" s="13">
        <v>1270.9100000000001</v>
      </c>
      <c r="L20" s="23">
        <v>1</v>
      </c>
      <c r="M20" s="532">
        <v>824.57</v>
      </c>
      <c r="N20" s="16">
        <v>1</v>
      </c>
      <c r="O20" s="13">
        <v>1508.21</v>
      </c>
      <c r="Q20" s="532"/>
      <c r="R20" s="456">
        <v>1</v>
      </c>
      <c r="S20" s="487">
        <v>1156.21</v>
      </c>
      <c r="T20" s="23">
        <v>6</v>
      </c>
      <c r="U20" s="1">
        <v>2357.4499999999998</v>
      </c>
      <c r="V20" s="16">
        <v>5</v>
      </c>
      <c r="W20" s="13">
        <v>2483.75</v>
      </c>
      <c r="X20" s="23">
        <v>2</v>
      </c>
      <c r="Y20" s="1">
        <v>503.49</v>
      </c>
      <c r="Z20" s="43">
        <f t="shared" si="3"/>
        <v>19</v>
      </c>
      <c r="AA20" s="6">
        <f t="shared" si="3"/>
        <v>11524.23</v>
      </c>
    </row>
    <row r="21" spans="1:29" ht="12.75" customHeight="1" x14ac:dyDescent="0.25">
      <c r="A21" s="3" t="s">
        <v>55</v>
      </c>
      <c r="B21" s="25"/>
      <c r="C21" s="14"/>
      <c r="D21" s="27"/>
      <c r="E21" s="2"/>
      <c r="F21" s="25"/>
      <c r="G21" s="14"/>
      <c r="H21" s="27"/>
      <c r="I21" s="2"/>
      <c r="J21" s="16"/>
      <c r="K21" s="13"/>
      <c r="N21" s="16"/>
      <c r="O21" s="13"/>
      <c r="P21" s="23">
        <v>2</v>
      </c>
      <c r="Q21" s="1">
        <v>1056.01</v>
      </c>
      <c r="R21" s="16">
        <v>1</v>
      </c>
      <c r="S21" s="13">
        <v>336.91</v>
      </c>
      <c r="V21" s="16"/>
      <c r="W21" s="13"/>
      <c r="Z21" s="43">
        <f t="shared" si="3"/>
        <v>3</v>
      </c>
      <c r="AA21" s="6">
        <f t="shared" si="3"/>
        <v>1392.92</v>
      </c>
    </row>
    <row r="22" spans="1:29" ht="12.75" customHeight="1" x14ac:dyDescent="0.3">
      <c r="A22" s="4" t="s">
        <v>21</v>
      </c>
      <c r="B22" s="16">
        <f t="shared" ref="B22:AA22" si="4">SUM(B17:B21)</f>
        <v>0</v>
      </c>
      <c r="C22" s="26">
        <f t="shared" si="4"/>
        <v>0</v>
      </c>
      <c r="D22" s="23">
        <f t="shared" si="4"/>
        <v>2</v>
      </c>
      <c r="E22" s="10">
        <f t="shared" si="4"/>
        <v>306.83999999999997</v>
      </c>
      <c r="F22" s="16">
        <f t="shared" si="4"/>
        <v>0</v>
      </c>
      <c r="G22" s="26">
        <f t="shared" si="4"/>
        <v>0</v>
      </c>
      <c r="H22" s="23">
        <f t="shared" si="4"/>
        <v>7</v>
      </c>
      <c r="I22" s="10">
        <f t="shared" si="4"/>
        <v>3250.3100000000004</v>
      </c>
      <c r="J22" s="35">
        <f t="shared" si="4"/>
        <v>2</v>
      </c>
      <c r="K22" s="32">
        <f t="shared" si="4"/>
        <v>1826.48</v>
      </c>
      <c r="L22" s="34">
        <f t="shared" si="4"/>
        <v>1</v>
      </c>
      <c r="M22" s="33">
        <f t="shared" si="4"/>
        <v>824.57</v>
      </c>
      <c r="N22" s="35">
        <f t="shared" si="4"/>
        <v>3</v>
      </c>
      <c r="O22" s="32">
        <f t="shared" si="4"/>
        <v>3160.15</v>
      </c>
      <c r="P22" s="34">
        <f t="shared" si="4"/>
        <v>4</v>
      </c>
      <c r="Q22" s="33">
        <f t="shared" si="4"/>
        <v>1973.8899999999999</v>
      </c>
      <c r="R22" s="35">
        <f t="shared" si="4"/>
        <v>3</v>
      </c>
      <c r="S22" s="32">
        <f t="shared" si="4"/>
        <v>1877.4800000000002</v>
      </c>
      <c r="T22" s="34">
        <f t="shared" si="4"/>
        <v>8</v>
      </c>
      <c r="U22" s="33">
        <f t="shared" si="4"/>
        <v>3188.4799999999996</v>
      </c>
      <c r="V22" s="35">
        <f t="shared" si="4"/>
        <v>5</v>
      </c>
      <c r="W22" s="32">
        <f t="shared" si="4"/>
        <v>2483.75</v>
      </c>
      <c r="X22" s="34">
        <f t="shared" si="4"/>
        <v>5</v>
      </c>
      <c r="Y22" s="33">
        <f t="shared" si="4"/>
        <v>1489.87</v>
      </c>
      <c r="Z22" s="73">
        <f t="shared" si="4"/>
        <v>40</v>
      </c>
      <c r="AA22" s="22">
        <f t="shared" si="4"/>
        <v>20381.82</v>
      </c>
    </row>
    <row r="23" spans="1:29" ht="12.75" customHeight="1" x14ac:dyDescent="0.3">
      <c r="A23" s="4"/>
      <c r="B23" s="16"/>
      <c r="C23" s="13"/>
      <c r="F23" s="16"/>
      <c r="G23" s="13"/>
      <c r="J23" s="16"/>
      <c r="K23" s="13"/>
      <c r="N23" s="16"/>
      <c r="O23" s="13"/>
      <c r="R23" s="16"/>
      <c r="S23" s="13"/>
      <c r="V23" s="16"/>
      <c r="W23" s="13"/>
      <c r="Y23"/>
      <c r="Z23" s="43"/>
      <c r="AA23" s="6"/>
    </row>
    <row r="24" spans="1:29" ht="12.75" customHeight="1" x14ac:dyDescent="0.3">
      <c r="A24" s="4" t="s">
        <v>27</v>
      </c>
      <c r="B24" s="16"/>
      <c r="C24" s="13"/>
      <c r="F24" s="16"/>
      <c r="G24" s="13"/>
      <c r="J24" s="16"/>
      <c r="K24" s="13"/>
      <c r="N24" s="16"/>
      <c r="O24" s="13"/>
      <c r="R24" s="16"/>
      <c r="S24" s="13"/>
      <c r="V24" s="16"/>
      <c r="W24" s="13"/>
      <c r="Z24" s="43"/>
      <c r="AA24" s="6"/>
    </row>
    <row r="25" spans="1:29" ht="12.75" customHeight="1" x14ac:dyDescent="0.25">
      <c r="A25" s="3" t="s">
        <v>50</v>
      </c>
      <c r="B25" s="16">
        <v>3</v>
      </c>
      <c r="C25" s="13">
        <v>155</v>
      </c>
      <c r="D25" s="23">
        <v>24</v>
      </c>
      <c r="E25" s="1">
        <v>1719.09</v>
      </c>
      <c r="F25" s="16">
        <v>7</v>
      </c>
      <c r="G25" s="13">
        <v>347</v>
      </c>
      <c r="H25" s="23">
        <v>15</v>
      </c>
      <c r="I25" s="1">
        <v>882.8</v>
      </c>
      <c r="J25" s="16">
        <v>17</v>
      </c>
      <c r="K25" s="13">
        <v>903.5</v>
      </c>
      <c r="L25" s="23">
        <v>19</v>
      </c>
      <c r="M25" s="1">
        <v>1319.95</v>
      </c>
      <c r="N25" s="16">
        <v>15</v>
      </c>
      <c r="O25" s="15">
        <v>2040.01</v>
      </c>
      <c r="P25" s="23">
        <v>7</v>
      </c>
      <c r="Q25" s="28">
        <v>544.01</v>
      </c>
      <c r="R25" s="16">
        <v>19</v>
      </c>
      <c r="S25" s="15">
        <v>824.18</v>
      </c>
      <c r="T25" s="23">
        <v>12</v>
      </c>
      <c r="U25" s="28">
        <v>1338.55</v>
      </c>
      <c r="V25" s="16">
        <v>17</v>
      </c>
      <c r="W25" s="15">
        <v>1631.71</v>
      </c>
      <c r="X25" s="23">
        <v>18</v>
      </c>
      <c r="Y25" s="28">
        <v>1588.92</v>
      </c>
      <c r="Z25" s="43">
        <f>B25+D25+F25+H25+J25+L25+N25+P25+R25+T25+V25+X25</f>
        <v>173</v>
      </c>
      <c r="AA25" s="12">
        <f>C25+E25+G25+I25+K25+M25+O25+Q25+S25+U25+W25+Y25</f>
        <v>13294.72</v>
      </c>
    </row>
    <row r="26" spans="1:29" ht="12.75" customHeight="1" x14ac:dyDescent="0.25">
      <c r="A26" s="3" t="s">
        <v>51</v>
      </c>
      <c r="B26" s="16">
        <v>2</v>
      </c>
      <c r="C26" s="13">
        <v>26.09</v>
      </c>
      <c r="D26" s="23">
        <v>2</v>
      </c>
      <c r="E26" s="1">
        <v>46.94</v>
      </c>
      <c r="F26" s="16">
        <v>3</v>
      </c>
      <c r="G26" s="13">
        <v>138.97999999999999</v>
      </c>
      <c r="H26" s="23">
        <v>2</v>
      </c>
      <c r="I26" s="1">
        <v>50.49</v>
      </c>
      <c r="J26" s="16">
        <v>1</v>
      </c>
      <c r="K26" s="13">
        <v>60.26</v>
      </c>
      <c r="L26" s="23">
        <v>3</v>
      </c>
      <c r="M26" s="1">
        <v>28.77</v>
      </c>
      <c r="N26" s="16">
        <v>6</v>
      </c>
      <c r="O26" s="15">
        <v>140.11000000000001</v>
      </c>
      <c r="Q26" s="28"/>
      <c r="R26" s="16">
        <v>4</v>
      </c>
      <c r="S26" s="15">
        <v>120.37</v>
      </c>
      <c r="T26" s="23">
        <v>4</v>
      </c>
      <c r="U26" s="28">
        <v>99.74</v>
      </c>
      <c r="V26" s="16">
        <v>1</v>
      </c>
      <c r="W26" s="15">
        <v>63.53</v>
      </c>
      <c r="X26" s="23">
        <v>0</v>
      </c>
      <c r="Y26" s="28">
        <v>0</v>
      </c>
      <c r="Z26" s="43">
        <f>B26+D26+F26+H26+J26+L26+N26+P26+R26+T26+V26+X26</f>
        <v>28</v>
      </c>
      <c r="AA26" s="12">
        <f>C26+E26+G26+I26+K26+M26+O26+Q26+S26+U26+W26+Y26</f>
        <v>775.28</v>
      </c>
    </row>
    <row r="27" spans="1:29" s="45" customFormat="1" ht="12.75" customHeight="1" x14ac:dyDescent="0.3">
      <c r="A27" s="39" t="s">
        <v>68</v>
      </c>
      <c r="B27" s="42">
        <f t="shared" ref="B27:Y27" si="5">B25+B26</f>
        <v>5</v>
      </c>
      <c r="C27" s="59">
        <f t="shared" si="5"/>
        <v>181.09</v>
      </c>
      <c r="D27" s="60">
        <f t="shared" si="5"/>
        <v>26</v>
      </c>
      <c r="E27" s="61">
        <f t="shared" si="5"/>
        <v>1766.03</v>
      </c>
      <c r="F27" s="42">
        <f t="shared" si="5"/>
        <v>10</v>
      </c>
      <c r="G27" s="59">
        <f t="shared" si="5"/>
        <v>485.98</v>
      </c>
      <c r="H27" s="60">
        <f t="shared" si="5"/>
        <v>17</v>
      </c>
      <c r="I27" s="61">
        <f t="shared" si="5"/>
        <v>933.29</v>
      </c>
      <c r="J27" s="42">
        <f t="shared" si="5"/>
        <v>18</v>
      </c>
      <c r="K27" s="59">
        <f t="shared" si="5"/>
        <v>963.76</v>
      </c>
      <c r="L27" s="60">
        <f t="shared" si="5"/>
        <v>22</v>
      </c>
      <c r="M27" s="61">
        <f t="shared" si="5"/>
        <v>1348.72</v>
      </c>
      <c r="N27" s="42">
        <f t="shared" si="5"/>
        <v>21</v>
      </c>
      <c r="O27" s="59">
        <f t="shared" si="5"/>
        <v>2180.12</v>
      </c>
      <c r="P27" s="60">
        <f t="shared" si="5"/>
        <v>7</v>
      </c>
      <c r="Q27" s="61">
        <f t="shared" si="5"/>
        <v>544.01</v>
      </c>
      <c r="R27" s="42">
        <f t="shared" si="5"/>
        <v>23</v>
      </c>
      <c r="S27" s="59">
        <f t="shared" si="5"/>
        <v>944.55</v>
      </c>
      <c r="T27" s="60">
        <f t="shared" si="5"/>
        <v>16</v>
      </c>
      <c r="U27" s="61">
        <f t="shared" si="5"/>
        <v>1438.29</v>
      </c>
      <c r="V27" s="42">
        <f t="shared" si="5"/>
        <v>18</v>
      </c>
      <c r="W27" s="59">
        <f t="shared" si="5"/>
        <v>1695.24</v>
      </c>
      <c r="X27" s="60">
        <f t="shared" si="5"/>
        <v>18</v>
      </c>
      <c r="Y27" s="61">
        <f t="shared" si="5"/>
        <v>1588.92</v>
      </c>
      <c r="Z27" s="66">
        <f t="shared" ref="Z27:AA27" si="6">SUM(Z25:Z26)</f>
        <v>201</v>
      </c>
      <c r="AA27" s="94">
        <f t="shared" si="6"/>
        <v>14070</v>
      </c>
    </row>
    <row r="28" spans="1:29" s="45" customFormat="1" ht="12.75" customHeight="1" x14ac:dyDescent="0.3">
      <c r="A28" s="39"/>
      <c r="B28" s="37"/>
      <c r="C28" s="63"/>
      <c r="D28" s="47"/>
      <c r="E28" s="62"/>
      <c r="F28" s="37"/>
      <c r="G28" s="63"/>
      <c r="H28" s="47"/>
      <c r="I28" s="62"/>
      <c r="J28" s="37"/>
      <c r="K28" s="63"/>
      <c r="L28" s="47"/>
      <c r="M28" s="62"/>
      <c r="N28" s="37"/>
      <c r="O28" s="63"/>
      <c r="P28" s="47"/>
      <c r="Q28" s="62"/>
      <c r="R28" s="37"/>
      <c r="S28" s="63"/>
      <c r="T28" s="47"/>
      <c r="U28" s="62"/>
      <c r="V28" s="37"/>
      <c r="W28" s="63"/>
      <c r="X28" s="47"/>
      <c r="Y28" s="62"/>
      <c r="Z28" s="40"/>
      <c r="AA28" s="64"/>
    </row>
    <row r="29" spans="1:29" ht="12.75" customHeight="1" x14ac:dyDescent="0.3">
      <c r="A29" s="21" t="s">
        <v>19</v>
      </c>
      <c r="B29" s="16"/>
      <c r="C29" s="26">
        <f>SUM(C14+C22+C27)</f>
        <v>1095.92</v>
      </c>
      <c r="E29" s="10">
        <f>SUM(E14+E22+E27)</f>
        <v>3742.92</v>
      </c>
      <c r="F29" s="16"/>
      <c r="G29" s="26">
        <f>SUM(G14+G22+G27)</f>
        <v>1252.0999999999999</v>
      </c>
      <c r="I29" s="10">
        <f>SUM(I14+I22+I27)</f>
        <v>5049.0800000000008</v>
      </c>
      <c r="J29" s="16"/>
      <c r="K29" s="26">
        <f>SUM(K14+K22+K27)</f>
        <v>3972.59</v>
      </c>
      <c r="M29" s="10">
        <f>SUM(M14+M22+M27)</f>
        <v>3321.45</v>
      </c>
      <c r="N29" s="16"/>
      <c r="O29" s="26">
        <f>SUM(O14+O22+O27)</f>
        <v>6487.1500000000005</v>
      </c>
      <c r="Q29" s="10">
        <f>SUM(Q14+Q22+Q27)</f>
        <v>3678.66</v>
      </c>
      <c r="R29" s="16"/>
      <c r="S29" s="26">
        <f>SUM(S14+S22+S27)</f>
        <v>4095.1400000000003</v>
      </c>
      <c r="U29" s="10">
        <f>SUM(U14+U22+U27)</f>
        <v>5758.16</v>
      </c>
      <c r="V29" s="16"/>
      <c r="W29" s="26">
        <f>SUM(W14+W22+W27)</f>
        <v>5521.07</v>
      </c>
      <c r="Y29" s="10">
        <f>SUM(Y14+Y22+Y27)</f>
        <v>4092.59</v>
      </c>
      <c r="Z29" s="43"/>
      <c r="AA29" s="8">
        <f>SUM(AA14+AA22+AA27)</f>
        <v>48066.83</v>
      </c>
    </row>
    <row r="30" spans="1:29" ht="12.75" customHeight="1" x14ac:dyDescent="0.25">
      <c r="B30" s="16"/>
      <c r="C30" s="13"/>
      <c r="F30" s="16"/>
      <c r="G30" s="13"/>
      <c r="J30" s="16"/>
      <c r="K30" s="13"/>
      <c r="N30" s="16"/>
      <c r="O30" s="13"/>
      <c r="R30" s="16"/>
      <c r="S30" s="13"/>
      <c r="V30" s="16"/>
      <c r="W30" s="13"/>
      <c r="Z30" s="43"/>
      <c r="AA30" s="6"/>
    </row>
    <row r="31" spans="1:29" ht="12.75" customHeight="1" x14ac:dyDescent="0.3">
      <c r="A31" s="4" t="s">
        <v>28</v>
      </c>
      <c r="B31" s="16"/>
      <c r="C31" s="26"/>
      <c r="E31" s="10"/>
      <c r="F31" s="16"/>
      <c r="G31" s="46"/>
      <c r="I31" s="10"/>
      <c r="J31" s="16"/>
      <c r="K31" s="26"/>
      <c r="M31" s="10"/>
      <c r="N31" s="16"/>
      <c r="O31" s="26"/>
      <c r="Q31" s="10"/>
      <c r="R31" s="16"/>
      <c r="S31" s="26"/>
      <c r="U31" s="10"/>
      <c r="V31" s="16"/>
      <c r="W31" s="26"/>
      <c r="Y31"/>
      <c r="Z31" s="43"/>
      <c r="AA31" s="9"/>
      <c r="AB31" s="18"/>
      <c r="AC31" s="18"/>
    </row>
    <row r="32" spans="1:29" s="57" customFormat="1" x14ac:dyDescent="0.25">
      <c r="A32" s="52" t="s">
        <v>46</v>
      </c>
      <c r="B32" s="53"/>
      <c r="C32" s="53"/>
      <c r="D32" s="48"/>
      <c r="E32" s="48"/>
      <c r="F32" s="53"/>
      <c r="G32" s="53"/>
      <c r="H32" s="48"/>
      <c r="I32" s="48"/>
      <c r="J32" s="53"/>
      <c r="K32" s="53"/>
      <c r="L32" s="48">
        <v>1</v>
      </c>
      <c r="M32" s="48">
        <v>518.1</v>
      </c>
      <c r="N32" s="53"/>
      <c r="O32" s="53"/>
      <c r="P32" s="48">
        <v>2</v>
      </c>
      <c r="Q32" s="48">
        <v>1776.87</v>
      </c>
      <c r="R32" s="53"/>
      <c r="S32" s="53"/>
      <c r="T32" s="48"/>
      <c r="U32" s="48"/>
      <c r="V32" s="53">
        <v>1</v>
      </c>
      <c r="W32" s="53">
        <v>95.71</v>
      </c>
      <c r="X32" s="48"/>
      <c r="Y32" s="48"/>
      <c r="Z32" s="38">
        <f t="shared" ref="Z32:AA34" si="7">SUM(B32+D32+F32+H32+J32+L32+N32+P32+R32+T32+V32+X32)</f>
        <v>4</v>
      </c>
      <c r="AA32" s="56">
        <f t="shared" si="7"/>
        <v>2390.6799999999998</v>
      </c>
    </row>
    <row r="33" spans="1:31" s="57" customFormat="1" x14ac:dyDescent="0.25">
      <c r="A33" s="52" t="s">
        <v>62</v>
      </c>
      <c r="B33" s="53"/>
      <c r="C33" s="53"/>
      <c r="D33" s="48"/>
      <c r="E33" s="48"/>
      <c r="F33" s="53"/>
      <c r="G33" s="53"/>
      <c r="H33" s="48"/>
      <c r="I33" s="48"/>
      <c r="J33" s="53"/>
      <c r="K33" s="53"/>
      <c r="L33" s="48"/>
      <c r="M33" s="48"/>
      <c r="N33" s="53"/>
      <c r="O33" s="53"/>
      <c r="P33" s="48"/>
      <c r="Q33" s="48"/>
      <c r="R33" s="53"/>
      <c r="S33" s="53"/>
      <c r="T33" s="48"/>
      <c r="U33" s="48"/>
      <c r="V33" s="53"/>
      <c r="W33" s="53"/>
      <c r="X33" s="48"/>
      <c r="Y33" s="48"/>
      <c r="Z33" s="38">
        <f t="shared" si="7"/>
        <v>0</v>
      </c>
      <c r="AA33" s="56">
        <f t="shared" si="7"/>
        <v>0</v>
      </c>
    </row>
    <row r="34" spans="1:31" s="57" customFormat="1" x14ac:dyDescent="0.25">
      <c r="A34" s="52" t="s">
        <v>47</v>
      </c>
      <c r="B34" s="54"/>
      <c r="C34" s="54"/>
      <c r="D34" s="55"/>
      <c r="E34" s="55"/>
      <c r="F34" s="54"/>
      <c r="G34" s="54"/>
      <c r="H34" s="55"/>
      <c r="I34" s="55"/>
      <c r="J34" s="54"/>
      <c r="K34" s="54"/>
      <c r="L34" s="55"/>
      <c r="M34" s="55"/>
      <c r="N34" s="54"/>
      <c r="O34" s="54"/>
      <c r="P34" s="55"/>
      <c r="Q34" s="55"/>
      <c r="R34" s="54"/>
      <c r="S34" s="54"/>
      <c r="T34" s="55"/>
      <c r="U34" s="55"/>
      <c r="V34" s="54"/>
      <c r="W34" s="54"/>
      <c r="X34" s="55"/>
      <c r="Y34" s="55"/>
      <c r="Z34" s="65">
        <f t="shared" si="7"/>
        <v>0</v>
      </c>
      <c r="AA34" s="58">
        <f t="shared" si="7"/>
        <v>0</v>
      </c>
    </row>
    <row r="35" spans="1:31" s="4" customFormat="1" ht="12.75" customHeight="1" x14ac:dyDescent="0.3">
      <c r="A35" s="4" t="s">
        <v>59</v>
      </c>
      <c r="B35" s="70">
        <f t="shared" ref="B35:AA35" si="8">SUM(B32:B34)</f>
        <v>0</v>
      </c>
      <c r="C35" s="49">
        <f t="shared" si="8"/>
        <v>0</v>
      </c>
      <c r="D35" s="71">
        <f t="shared" si="8"/>
        <v>0</v>
      </c>
      <c r="E35" s="50">
        <f t="shared" si="8"/>
        <v>0</v>
      </c>
      <c r="F35" s="70">
        <f t="shared" si="8"/>
        <v>0</v>
      </c>
      <c r="G35" s="49">
        <f t="shared" si="8"/>
        <v>0</v>
      </c>
      <c r="H35" s="71">
        <f t="shared" si="8"/>
        <v>0</v>
      </c>
      <c r="I35" s="50">
        <f t="shared" si="8"/>
        <v>0</v>
      </c>
      <c r="J35" s="70">
        <f t="shared" si="8"/>
        <v>0</v>
      </c>
      <c r="K35" s="49">
        <f t="shared" si="8"/>
        <v>0</v>
      </c>
      <c r="L35" s="71">
        <f t="shared" si="8"/>
        <v>1</v>
      </c>
      <c r="M35" s="50">
        <f t="shared" si="8"/>
        <v>518.1</v>
      </c>
      <c r="N35" s="70">
        <f t="shared" si="8"/>
        <v>0</v>
      </c>
      <c r="O35" s="49">
        <f t="shared" si="8"/>
        <v>0</v>
      </c>
      <c r="P35" s="71">
        <f t="shared" si="8"/>
        <v>2</v>
      </c>
      <c r="Q35" s="50">
        <f t="shared" si="8"/>
        <v>1776.87</v>
      </c>
      <c r="R35" s="70">
        <f t="shared" si="8"/>
        <v>0</v>
      </c>
      <c r="S35" s="49">
        <f t="shared" si="8"/>
        <v>0</v>
      </c>
      <c r="T35" s="71">
        <f t="shared" si="8"/>
        <v>0</v>
      </c>
      <c r="U35" s="50">
        <f t="shared" si="8"/>
        <v>0</v>
      </c>
      <c r="V35" s="70">
        <f t="shared" si="8"/>
        <v>1</v>
      </c>
      <c r="W35" s="49">
        <f t="shared" si="8"/>
        <v>95.71</v>
      </c>
      <c r="X35" s="71">
        <f t="shared" si="8"/>
        <v>0</v>
      </c>
      <c r="Y35" s="50">
        <f t="shared" si="8"/>
        <v>0</v>
      </c>
      <c r="Z35" s="74">
        <f t="shared" si="8"/>
        <v>4</v>
      </c>
      <c r="AA35" s="51">
        <f t="shared" si="8"/>
        <v>2390.6799999999998</v>
      </c>
      <c r="AB35" s="44"/>
      <c r="AC35" s="44"/>
    </row>
    <row r="36" spans="1:31" s="4" customFormat="1" ht="12.75" customHeight="1" x14ac:dyDescent="0.3">
      <c r="B36" s="70"/>
      <c r="C36" s="49"/>
      <c r="D36" s="71"/>
      <c r="E36" s="50"/>
      <c r="F36" s="70"/>
      <c r="G36" s="49"/>
      <c r="H36" s="71"/>
      <c r="I36" s="50"/>
      <c r="J36" s="70"/>
      <c r="K36" s="49"/>
      <c r="L36" s="71"/>
      <c r="M36" s="50"/>
      <c r="N36" s="70"/>
      <c r="O36" s="49"/>
      <c r="P36" s="71"/>
      <c r="Q36" s="50"/>
      <c r="R36" s="70"/>
      <c r="S36" s="49"/>
      <c r="T36" s="71"/>
      <c r="U36" s="50"/>
      <c r="V36" s="70"/>
      <c r="W36" s="49"/>
      <c r="X36" s="71"/>
      <c r="Y36" s="50"/>
      <c r="Z36" s="74"/>
      <c r="AA36" s="51"/>
      <c r="AB36" s="44"/>
      <c r="AC36" s="44"/>
    </row>
    <row r="37" spans="1:31" s="4" customFormat="1" ht="12.75" customHeight="1" x14ac:dyDescent="0.3">
      <c r="A37" s="24"/>
      <c r="B37" s="70"/>
      <c r="C37" s="49"/>
      <c r="D37" s="71"/>
      <c r="E37" s="50"/>
      <c r="F37" s="70"/>
      <c r="G37" s="49"/>
      <c r="H37" s="71"/>
      <c r="I37" s="50"/>
      <c r="J37" s="70"/>
      <c r="K37" s="49"/>
      <c r="L37" s="71"/>
      <c r="M37" s="50"/>
      <c r="N37" s="70"/>
      <c r="O37" s="49"/>
      <c r="P37" s="71"/>
      <c r="Q37" s="50"/>
      <c r="R37" s="70"/>
      <c r="S37" s="49"/>
      <c r="T37" s="71"/>
      <c r="U37" s="50"/>
      <c r="V37" s="70"/>
      <c r="W37" s="49"/>
      <c r="X37" s="71"/>
      <c r="Y37" s="50"/>
      <c r="Z37" s="74"/>
      <c r="AA37" s="51"/>
      <c r="AB37" s="44"/>
      <c r="AC37" s="44"/>
    </row>
    <row r="38" spans="1:31" s="3" customFormat="1" ht="12.75" customHeight="1" x14ac:dyDescent="0.3">
      <c r="A38" s="4"/>
      <c r="B38" s="16"/>
      <c r="C38" s="67"/>
      <c r="D38" s="23"/>
      <c r="E38" s="68"/>
      <c r="F38" s="16"/>
      <c r="G38" s="67"/>
      <c r="H38" s="23"/>
      <c r="I38" s="68"/>
      <c r="J38" s="16"/>
      <c r="K38" s="67"/>
      <c r="L38" s="23"/>
      <c r="M38" s="68"/>
      <c r="N38" s="16"/>
      <c r="O38" s="67"/>
      <c r="P38" s="23"/>
      <c r="Q38" s="68"/>
      <c r="R38" s="16"/>
      <c r="S38" s="67"/>
      <c r="T38" s="23"/>
      <c r="U38" s="68"/>
      <c r="V38" s="16"/>
      <c r="W38" s="67"/>
      <c r="X38" s="23"/>
      <c r="Y38" s="68"/>
      <c r="Z38" s="43"/>
      <c r="AA38" s="69"/>
      <c r="AB38" s="44"/>
    </row>
    <row r="39" spans="1:31" s="79" customFormat="1" ht="26" x14ac:dyDescent="0.3">
      <c r="A39" s="76" t="s">
        <v>64</v>
      </c>
      <c r="B39" s="77"/>
      <c r="C39" s="78">
        <f>C29-C5-C35</f>
        <v>716.42000000000007</v>
      </c>
      <c r="D39" s="77"/>
      <c r="E39" s="78">
        <f>E29-E5-E35</f>
        <v>3174.42</v>
      </c>
      <c r="F39" s="78"/>
      <c r="G39" s="78">
        <f>G29-G5-G35</f>
        <v>972.09999999999991</v>
      </c>
      <c r="H39" s="77"/>
      <c r="I39" s="78">
        <f>I29-I5-I35</f>
        <v>4724.0800000000008</v>
      </c>
      <c r="J39" s="77"/>
      <c r="K39" s="78">
        <f>K29-K5-K35</f>
        <v>3646.59</v>
      </c>
      <c r="L39" s="77"/>
      <c r="M39" s="78">
        <f>M29-M5-M35</f>
        <v>2417.85</v>
      </c>
      <c r="N39" s="78"/>
      <c r="O39" s="78">
        <f>O29-O5-O35</f>
        <v>6044.6500000000005</v>
      </c>
      <c r="P39" s="77"/>
      <c r="Q39" s="78">
        <f>Q29-Q5-Q35</f>
        <v>1455.29</v>
      </c>
      <c r="R39" s="77"/>
      <c r="S39" s="78">
        <f>S29-S5-S35</f>
        <v>3706.1400000000003</v>
      </c>
      <c r="T39" s="77"/>
      <c r="U39" s="78">
        <f>U29-U5-U35</f>
        <v>5244.66</v>
      </c>
      <c r="V39" s="77"/>
      <c r="W39" s="78">
        <f>W29-W5-W35</f>
        <v>4805.8599999999997</v>
      </c>
      <c r="X39" s="77"/>
      <c r="Y39" s="78">
        <f>Y29-Y5-Y35</f>
        <v>3556.59</v>
      </c>
      <c r="Z39" s="77"/>
      <c r="AA39" s="78">
        <f>AA29-AA5-AA35</f>
        <v>40464.65</v>
      </c>
      <c r="AB39" s="44"/>
      <c r="AE39" s="80"/>
    </row>
    <row r="40" spans="1:31" x14ac:dyDescent="0.25">
      <c r="A40" s="3"/>
      <c r="B40" s="3"/>
      <c r="C40"/>
      <c r="D40" s="3"/>
      <c r="E40"/>
      <c r="F40" s="3"/>
      <c r="G40"/>
      <c r="H40" s="3"/>
      <c r="I40"/>
      <c r="J40" s="3"/>
      <c r="K40"/>
      <c r="L40" s="3"/>
      <c r="M40"/>
      <c r="N40" s="3"/>
      <c r="O40"/>
      <c r="P40" s="3"/>
      <c r="Q40"/>
      <c r="R40" s="3"/>
      <c r="S40"/>
      <c r="T40" s="3"/>
      <c r="U40"/>
      <c r="V40" s="3"/>
      <c r="W40"/>
      <c r="X40" s="3"/>
      <c r="Y40"/>
      <c r="Z40" s="3"/>
      <c r="AA40"/>
    </row>
  </sheetData>
  <sheetProtection algorithmName="SHA-512" hashValue="2n4sT5rwqDOdzN1C1Chn9Zq+G5c/Kqg2aemV4dvirKpIq7ebJNm8m2a2n2dm9m0hX02DVzu17CIpuFNaSg3ydw==" saltValue="6k4UpWDlKkDqxW0yIV+CcQ==" spinCount="100000" sheet="1" objects="1" scenarios="1" formatCells="0" formatColumns="0" formatRows="0" sort="0" autoFilter="0"/>
  <mergeCells count="13">
    <mergeCell ref="B1:C1"/>
    <mergeCell ref="D1:E1"/>
    <mergeCell ref="F1:G1"/>
    <mergeCell ref="H1:I1"/>
    <mergeCell ref="J1:K1"/>
    <mergeCell ref="V1:W1"/>
    <mergeCell ref="X1:Y1"/>
    <mergeCell ref="Z1:AA1"/>
    <mergeCell ref="L1:M1"/>
    <mergeCell ref="N1:O1"/>
    <mergeCell ref="P1:Q1"/>
    <mergeCell ref="R1:S1"/>
    <mergeCell ref="T1:U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A1:AE40"/>
  <sheetViews>
    <sheetView workbookViewId="0">
      <pane xSplit="1" topLeftCell="B1" activePane="topRight" state="frozen"/>
      <selection pane="topRight"/>
    </sheetView>
  </sheetViews>
  <sheetFormatPr defaultRowHeight="12.5" x14ac:dyDescent="0.25"/>
  <cols>
    <col min="1" max="1" width="50.7265625" customWidth="1"/>
    <col min="2" max="2" width="9.7265625" style="23" customWidth="1"/>
    <col min="3" max="3" width="14.54296875" style="1" customWidth="1"/>
    <col min="4" max="4" width="9.7265625" style="23" customWidth="1"/>
    <col min="5" max="5" width="14.54296875" style="1" customWidth="1"/>
    <col min="6" max="6" width="9.7265625" style="23" customWidth="1"/>
    <col min="7" max="7" width="14.54296875" style="1" customWidth="1"/>
    <col min="8" max="8" width="9.7265625" style="23" customWidth="1"/>
    <col min="9" max="9" width="14.54296875" style="1" customWidth="1"/>
    <col min="10" max="10" width="9.7265625" style="23" customWidth="1"/>
    <col min="11" max="11" width="14.54296875" style="1" customWidth="1"/>
    <col min="12" max="12" width="9.7265625" style="23" customWidth="1"/>
    <col min="13" max="13" width="14.54296875" style="1" customWidth="1"/>
    <col min="14" max="14" width="9.7265625" style="23" customWidth="1"/>
    <col min="15" max="15" width="14.54296875" style="1" customWidth="1"/>
    <col min="16" max="16" width="9.7265625" style="23" customWidth="1"/>
    <col min="17" max="17" width="14.54296875" style="1" customWidth="1"/>
    <col min="18" max="18" width="9.7265625" style="23" customWidth="1"/>
    <col min="19" max="19" width="14.54296875" style="1" customWidth="1"/>
    <col min="20" max="20" width="9.7265625" style="23" customWidth="1"/>
    <col min="21" max="21" width="14.54296875" style="1" customWidth="1"/>
    <col min="22" max="22" width="9.7265625" style="23" customWidth="1"/>
    <col min="23" max="23" width="14.54296875" style="1" customWidth="1"/>
    <col min="24" max="24" width="9.7265625" style="23" customWidth="1"/>
    <col min="25" max="25" width="14.54296875" style="1" customWidth="1"/>
    <col min="26" max="26" width="9.7265625" style="23" customWidth="1"/>
    <col min="27" max="27" width="14.54296875" style="1" customWidth="1"/>
    <col min="28" max="194" width="8.81640625" customWidth="1"/>
  </cols>
  <sheetData>
    <row r="1" spans="1:29" ht="16.5" customHeight="1" x14ac:dyDescent="0.3">
      <c r="A1" s="4" t="s">
        <v>96</v>
      </c>
      <c r="B1" s="626" t="s">
        <v>0</v>
      </c>
      <c r="C1" s="626"/>
      <c r="D1" s="627" t="s">
        <v>1</v>
      </c>
      <c r="E1" s="627"/>
      <c r="F1" s="626" t="s">
        <v>2</v>
      </c>
      <c r="G1" s="626"/>
      <c r="H1" s="627" t="s">
        <v>3</v>
      </c>
      <c r="I1" s="627"/>
      <c r="J1" s="626" t="s">
        <v>4</v>
      </c>
      <c r="K1" s="626"/>
      <c r="L1" s="627" t="s">
        <v>5</v>
      </c>
      <c r="M1" s="627"/>
      <c r="N1" s="626" t="s">
        <v>6</v>
      </c>
      <c r="O1" s="626"/>
      <c r="P1" s="627" t="s">
        <v>7</v>
      </c>
      <c r="Q1" s="627"/>
      <c r="R1" s="626" t="s">
        <v>8</v>
      </c>
      <c r="S1" s="626"/>
      <c r="T1" s="627" t="s">
        <v>9</v>
      </c>
      <c r="U1" s="627"/>
      <c r="V1" s="626" t="s">
        <v>10</v>
      </c>
      <c r="W1" s="626"/>
      <c r="X1" s="627" t="s">
        <v>11</v>
      </c>
      <c r="Y1" s="627"/>
      <c r="Z1" s="628" t="s">
        <v>12</v>
      </c>
      <c r="AA1" s="628"/>
    </row>
    <row r="2" spans="1:29" ht="12.75" customHeight="1" x14ac:dyDescent="0.3">
      <c r="A2" s="4" t="s">
        <v>65</v>
      </c>
      <c r="B2" s="36" t="s">
        <v>13</v>
      </c>
      <c r="C2" s="81" t="s">
        <v>14</v>
      </c>
      <c r="D2" s="41" t="s">
        <v>13</v>
      </c>
      <c r="E2" s="82" t="s">
        <v>14</v>
      </c>
      <c r="F2" s="36" t="s">
        <v>13</v>
      </c>
      <c r="G2" s="81" t="s">
        <v>14</v>
      </c>
      <c r="H2" s="41" t="s">
        <v>13</v>
      </c>
      <c r="I2" s="82" t="s">
        <v>14</v>
      </c>
      <c r="J2" s="36" t="s">
        <v>13</v>
      </c>
      <c r="K2" s="81" t="s">
        <v>14</v>
      </c>
      <c r="L2" s="41" t="s">
        <v>13</v>
      </c>
      <c r="M2" s="82" t="s">
        <v>14</v>
      </c>
      <c r="N2" s="36" t="s">
        <v>13</v>
      </c>
      <c r="O2" s="81" t="s">
        <v>14</v>
      </c>
      <c r="P2" s="41" t="s">
        <v>13</v>
      </c>
      <c r="Q2" s="82" t="s">
        <v>14</v>
      </c>
      <c r="R2" s="36" t="s">
        <v>13</v>
      </c>
      <c r="S2" s="81" t="s">
        <v>14</v>
      </c>
      <c r="T2" s="41" t="s">
        <v>13</v>
      </c>
      <c r="U2" s="82" t="s">
        <v>14</v>
      </c>
      <c r="V2" s="36" t="s">
        <v>13</v>
      </c>
      <c r="W2" s="81" t="s">
        <v>14</v>
      </c>
      <c r="X2" s="41" t="s">
        <v>13</v>
      </c>
      <c r="Y2" s="82" t="s">
        <v>14</v>
      </c>
      <c r="Z2" s="83" t="s">
        <v>13</v>
      </c>
      <c r="AA2" s="17" t="s">
        <v>14</v>
      </c>
    </row>
    <row r="3" spans="1:29" ht="12.75" customHeight="1" x14ac:dyDescent="0.25">
      <c r="A3" s="19" t="s">
        <v>77</v>
      </c>
      <c r="B3" s="16">
        <v>136</v>
      </c>
      <c r="C3" s="13">
        <v>1082</v>
      </c>
      <c r="D3" s="23">
        <v>92</v>
      </c>
      <c r="E3" s="1">
        <v>601.5</v>
      </c>
      <c r="F3" s="16">
        <v>88</v>
      </c>
      <c r="G3" s="13">
        <v>551</v>
      </c>
      <c r="H3" s="23">
        <v>48</v>
      </c>
      <c r="I3" s="1">
        <v>305</v>
      </c>
      <c r="J3" s="16">
        <v>70</v>
      </c>
      <c r="K3" s="13">
        <v>662.5</v>
      </c>
      <c r="L3" s="23">
        <v>90</v>
      </c>
      <c r="M3" s="1">
        <v>722</v>
      </c>
      <c r="N3" s="16">
        <v>121</v>
      </c>
      <c r="O3" s="13">
        <v>1161.5</v>
      </c>
      <c r="P3" s="23">
        <v>111</v>
      </c>
      <c r="Q3" s="1">
        <v>1122.5</v>
      </c>
      <c r="R3" s="16">
        <v>119</v>
      </c>
      <c r="S3" s="13">
        <v>1156.5</v>
      </c>
      <c r="T3" s="23">
        <v>137</v>
      </c>
      <c r="U3" s="1">
        <v>1070</v>
      </c>
      <c r="V3" s="16">
        <v>146</v>
      </c>
      <c r="W3" s="13">
        <v>1207</v>
      </c>
      <c r="X3" s="23">
        <v>138</v>
      </c>
      <c r="Y3" s="1">
        <v>1273.5</v>
      </c>
      <c r="Z3" s="43">
        <f>B3+D3+F3+H3+J3+L3+N3+P3+R3+T3+V3+X3</f>
        <v>1296</v>
      </c>
      <c r="AA3" s="6">
        <f>C3+E3+G3+I3+K3+M3+O3+Q3+S3+U3+W3+Y3</f>
        <v>10915</v>
      </c>
    </row>
    <row r="4" spans="1:29" ht="12.75" customHeight="1" x14ac:dyDescent="0.25">
      <c r="A4" s="3" t="s">
        <v>38</v>
      </c>
      <c r="B4" s="16"/>
      <c r="C4" s="25">
        <v>260</v>
      </c>
      <c r="E4" s="27">
        <v>170</v>
      </c>
      <c r="F4" s="16"/>
      <c r="G4" s="25">
        <v>150</v>
      </c>
      <c r="I4" s="27">
        <v>84</v>
      </c>
      <c r="J4" s="16"/>
      <c r="K4" s="25">
        <v>126</v>
      </c>
      <c r="M4" s="27">
        <v>164</v>
      </c>
      <c r="N4" s="16"/>
      <c r="O4" s="25">
        <v>230</v>
      </c>
      <c r="Q4" s="27">
        <v>214</v>
      </c>
      <c r="R4" s="16"/>
      <c r="S4" s="25">
        <v>228</v>
      </c>
      <c r="U4" s="27">
        <v>268</v>
      </c>
      <c r="V4" s="16"/>
      <c r="W4" s="25">
        <v>258</v>
      </c>
      <c r="Y4" s="27">
        <v>254</v>
      </c>
      <c r="Z4" s="43"/>
      <c r="AA4" s="7">
        <f>C4+E4+G4+I4+K4+M4+O4+Q4+S4+U4+W4+Y4</f>
        <v>2406</v>
      </c>
      <c r="AC4" s="18"/>
    </row>
    <row r="5" spans="1:29" ht="12.75" customHeight="1" x14ac:dyDescent="0.3">
      <c r="A5" s="4" t="s">
        <v>15</v>
      </c>
      <c r="B5" s="16"/>
      <c r="C5" s="26">
        <f>SUM(C3:C4)</f>
        <v>1342</v>
      </c>
      <c r="E5" s="10">
        <f>SUM(E3:E4)</f>
        <v>771.5</v>
      </c>
      <c r="F5" s="16"/>
      <c r="G5" s="26">
        <f>SUM(G3:G4)</f>
        <v>701</v>
      </c>
      <c r="I5" s="10">
        <f>SUM(I3:I4)</f>
        <v>389</v>
      </c>
      <c r="J5" s="16"/>
      <c r="K5" s="26">
        <f>SUM(K3:K4)</f>
        <v>788.5</v>
      </c>
      <c r="M5" s="10">
        <f>SUM(M3:M4)</f>
        <v>886</v>
      </c>
      <c r="N5" s="16"/>
      <c r="O5" s="26">
        <f>SUM(O3:O4)</f>
        <v>1391.5</v>
      </c>
      <c r="Q5" s="10">
        <f>SUM(Q3:Q4)</f>
        <v>1336.5</v>
      </c>
      <c r="R5" s="16"/>
      <c r="S5" s="26">
        <f>SUM(S3:S4)</f>
        <v>1384.5</v>
      </c>
      <c r="U5" s="10">
        <f>SUM(U3:U4)</f>
        <v>1338</v>
      </c>
      <c r="V5" s="16"/>
      <c r="W5" s="26">
        <f>SUM(W3:W4)</f>
        <v>1465</v>
      </c>
      <c r="Y5" s="10">
        <f>SUM(Y3:Y4)</f>
        <v>1527.5</v>
      </c>
      <c r="Z5" s="43"/>
      <c r="AA5" s="9">
        <f>SUM(AA3:AA4)</f>
        <v>13321</v>
      </c>
      <c r="AB5" s="18"/>
      <c r="AC5" s="18"/>
    </row>
    <row r="6" spans="1:29" ht="12.75" customHeight="1" x14ac:dyDescent="0.3">
      <c r="A6" s="3"/>
      <c r="B6" s="16"/>
      <c r="C6" s="26"/>
      <c r="E6" s="10"/>
      <c r="F6" s="16"/>
      <c r="G6" s="26"/>
      <c r="I6" s="10"/>
      <c r="J6" s="16"/>
      <c r="K6" s="26"/>
      <c r="M6" s="10"/>
      <c r="N6" s="16"/>
      <c r="O6" s="26"/>
      <c r="Q6" s="10"/>
      <c r="R6" s="16"/>
      <c r="S6" s="26"/>
      <c r="U6" s="10"/>
      <c r="V6" s="16"/>
      <c r="W6" s="26"/>
      <c r="Y6" s="10"/>
      <c r="Z6" s="43"/>
      <c r="AA6" s="9"/>
      <c r="AB6" s="18"/>
      <c r="AC6" s="18"/>
    </row>
    <row r="7" spans="1:29" s="3" customFormat="1" ht="12.75" customHeight="1" x14ac:dyDescent="0.25">
      <c r="A7" s="3" t="s">
        <v>67</v>
      </c>
      <c r="B7" s="16"/>
      <c r="C7" s="92">
        <v>41514.07</v>
      </c>
      <c r="D7" s="23"/>
      <c r="E7" s="93">
        <v>25368.69</v>
      </c>
      <c r="F7" s="16"/>
      <c r="G7" s="92">
        <v>20984.49</v>
      </c>
      <c r="H7" s="23"/>
      <c r="I7" s="93">
        <v>21513.32</v>
      </c>
      <c r="J7" s="16"/>
      <c r="K7" s="92">
        <v>29152.63</v>
      </c>
      <c r="L7" s="23"/>
      <c r="M7" s="93">
        <v>24232.11</v>
      </c>
      <c r="N7" s="16"/>
      <c r="O7" s="92">
        <v>26745.86</v>
      </c>
      <c r="P7" s="23"/>
      <c r="Q7" s="93">
        <v>29793.96</v>
      </c>
      <c r="R7" s="16"/>
      <c r="S7" s="92">
        <v>29907.59</v>
      </c>
      <c r="T7" s="23"/>
      <c r="U7" s="93">
        <v>49169.94</v>
      </c>
      <c r="V7" s="16"/>
      <c r="W7" s="92">
        <v>43772.79</v>
      </c>
      <c r="X7" s="23"/>
      <c r="Y7" s="93">
        <v>48671.59</v>
      </c>
      <c r="Z7" s="72"/>
      <c r="AA7" s="95">
        <f>C7+E7+G7+I7+K7+M7+O7+Q7+S7+U7+W7+Y7</f>
        <v>390827.03999999992</v>
      </c>
      <c r="AC7" s="93"/>
    </row>
    <row r="8" spans="1:29" ht="12.75" customHeight="1" x14ac:dyDescent="0.3">
      <c r="A8" s="4"/>
      <c r="B8" s="16"/>
      <c r="C8" s="26"/>
      <c r="E8" s="10"/>
      <c r="F8" s="16"/>
      <c r="G8" s="26"/>
      <c r="I8" s="10"/>
      <c r="J8" s="16"/>
      <c r="K8" s="26"/>
      <c r="M8" s="10"/>
      <c r="N8" s="16"/>
      <c r="O8" s="26"/>
      <c r="Q8" s="10"/>
      <c r="R8" s="16"/>
      <c r="S8" s="26"/>
      <c r="U8" s="10"/>
      <c r="V8" s="16"/>
      <c r="W8" s="26"/>
      <c r="Y8" s="10"/>
      <c r="Z8" s="72"/>
      <c r="AA8" s="9"/>
      <c r="AC8" s="11"/>
    </row>
    <row r="9" spans="1:29" ht="12.75" customHeight="1" x14ac:dyDescent="0.3">
      <c r="A9" s="4" t="s">
        <v>24</v>
      </c>
      <c r="B9" s="16"/>
      <c r="C9" s="13"/>
      <c r="F9" s="16"/>
      <c r="G9" s="13"/>
      <c r="J9" s="16"/>
      <c r="K9" s="13"/>
      <c r="N9" s="16"/>
      <c r="O9" s="13"/>
      <c r="R9" s="16"/>
      <c r="S9" s="13"/>
      <c r="V9" s="16"/>
      <c r="W9" s="13"/>
      <c r="Z9" s="43"/>
      <c r="AA9" s="6"/>
    </row>
    <row r="10" spans="1:29" ht="12.75" customHeight="1" x14ac:dyDescent="0.25">
      <c r="A10" s="3" t="s">
        <v>26</v>
      </c>
      <c r="B10" s="16">
        <v>66</v>
      </c>
      <c r="C10" s="13">
        <v>2997.78</v>
      </c>
      <c r="D10" s="530">
        <v>51</v>
      </c>
      <c r="E10" s="530">
        <v>1528.3</v>
      </c>
      <c r="F10" s="16">
        <v>41</v>
      </c>
      <c r="G10" s="13">
        <v>1193.82</v>
      </c>
      <c r="H10" s="23">
        <v>31</v>
      </c>
      <c r="I10" s="1">
        <v>924.64</v>
      </c>
      <c r="J10" s="16">
        <v>34</v>
      </c>
      <c r="K10" s="13">
        <v>2033.26</v>
      </c>
      <c r="L10" s="23">
        <v>40</v>
      </c>
      <c r="M10" s="1">
        <v>1863.47</v>
      </c>
      <c r="N10" s="16">
        <v>42</v>
      </c>
      <c r="O10" s="13">
        <v>1643.03</v>
      </c>
      <c r="P10" s="23">
        <v>48</v>
      </c>
      <c r="Q10" s="1">
        <v>2378.9899999999998</v>
      </c>
      <c r="R10" s="16">
        <v>46</v>
      </c>
      <c r="S10" s="13">
        <v>2007.04</v>
      </c>
      <c r="T10" s="23">
        <v>77</v>
      </c>
      <c r="U10" s="1">
        <v>3752.81</v>
      </c>
      <c r="V10" s="16">
        <v>66</v>
      </c>
      <c r="W10" s="13">
        <v>3661.55</v>
      </c>
      <c r="X10" s="23">
        <v>58</v>
      </c>
      <c r="Y10" s="1">
        <v>3755.36</v>
      </c>
      <c r="Z10" s="43">
        <f t="shared" ref="Z10:AA13" si="0">B10+D10+F10+H10+J10+L10+N10+P10+R10+T10+V10+X10</f>
        <v>600</v>
      </c>
      <c r="AA10" s="6">
        <f t="shared" si="0"/>
        <v>27740.05</v>
      </c>
    </row>
    <row r="11" spans="1:29" ht="12.75" customHeight="1" x14ac:dyDescent="0.25">
      <c r="A11" s="3" t="s">
        <v>79</v>
      </c>
      <c r="B11" s="16">
        <v>3</v>
      </c>
      <c r="C11" s="13">
        <v>281.08</v>
      </c>
      <c r="D11" s="530">
        <v>3</v>
      </c>
      <c r="E11" s="530">
        <v>-238.7</v>
      </c>
      <c r="F11" s="16">
        <v>3</v>
      </c>
      <c r="G11" s="13">
        <v>28.94</v>
      </c>
      <c r="H11" s="23">
        <v>2</v>
      </c>
      <c r="I11" s="1">
        <v>199.65</v>
      </c>
      <c r="J11" s="16">
        <v>2</v>
      </c>
      <c r="K11" s="13">
        <v>92.88</v>
      </c>
      <c r="L11" s="23">
        <v>1</v>
      </c>
      <c r="M11" s="1">
        <v>58.69</v>
      </c>
      <c r="N11" s="16">
        <v>4</v>
      </c>
      <c r="O11" s="13">
        <v>17.97</v>
      </c>
      <c r="P11" s="23">
        <v>5</v>
      </c>
      <c r="Q11" s="1">
        <v>32.590000000000003</v>
      </c>
      <c r="R11" s="16">
        <v>5</v>
      </c>
      <c r="S11" s="13">
        <v>78.47</v>
      </c>
      <c r="T11" s="23">
        <v>8</v>
      </c>
      <c r="U11" s="1">
        <v>75.64</v>
      </c>
      <c r="V11" s="16">
        <v>4</v>
      </c>
      <c r="W11" s="13">
        <v>62.24</v>
      </c>
      <c r="X11" s="23">
        <v>2</v>
      </c>
      <c r="Y11" s="1">
        <v>33.880000000000003</v>
      </c>
      <c r="Z11" s="43">
        <f t="shared" ref="Z11" si="1">B11+D11+F11+H11+J11+L11+N11+P11+R11+T11+V11+X11</f>
        <v>42</v>
      </c>
      <c r="AA11" s="6">
        <f t="shared" ref="AA11" si="2">C11+E11+G11+I11+K11+M11+O11+Q11+S11+U11+W11+Y11</f>
        <v>723.33</v>
      </c>
    </row>
    <row r="12" spans="1:29" ht="12.75" customHeight="1" x14ac:dyDescent="0.25">
      <c r="A12" s="360" t="s">
        <v>76</v>
      </c>
      <c r="B12" s="16"/>
      <c r="C12" s="13"/>
      <c r="D12" s="530"/>
      <c r="E12" s="530"/>
      <c r="F12" s="16"/>
      <c r="G12" s="13"/>
      <c r="H12" s="23">
        <v>2</v>
      </c>
      <c r="I12" s="1">
        <v>11.34</v>
      </c>
      <c r="J12" s="16"/>
      <c r="K12" s="13"/>
      <c r="L12" s="23">
        <v>-1</v>
      </c>
      <c r="M12" s="1">
        <v>-82.6</v>
      </c>
      <c r="N12" s="16">
        <v>3</v>
      </c>
      <c r="O12" s="13">
        <v>19.489999999999998</v>
      </c>
      <c r="R12" s="16">
        <v>-1</v>
      </c>
      <c r="S12" s="13">
        <v>-70.989999999999995</v>
      </c>
      <c r="T12" s="23">
        <v>3</v>
      </c>
      <c r="U12" s="1">
        <v>96.73</v>
      </c>
      <c r="V12" s="16">
        <v>1</v>
      </c>
      <c r="W12" s="13">
        <v>41.82</v>
      </c>
      <c r="X12" s="23">
        <v>3</v>
      </c>
      <c r="Y12" s="1">
        <v>98.16</v>
      </c>
      <c r="Z12" s="43">
        <f t="shared" si="0"/>
        <v>10</v>
      </c>
      <c r="AA12" s="6">
        <f t="shared" si="0"/>
        <v>113.95000000000002</v>
      </c>
    </row>
    <row r="13" spans="1:29" ht="12.75" customHeight="1" x14ac:dyDescent="0.25">
      <c r="A13" s="3" t="s">
        <v>72</v>
      </c>
      <c r="B13" s="25"/>
      <c r="C13" s="14"/>
      <c r="D13" s="27"/>
      <c r="E13" s="2"/>
      <c r="F13" s="25"/>
      <c r="G13" s="14"/>
      <c r="H13" s="27"/>
      <c r="I13" s="2"/>
      <c r="J13" s="25"/>
      <c r="K13" s="14"/>
      <c r="L13" s="27"/>
      <c r="M13" s="2"/>
      <c r="N13" s="25"/>
      <c r="O13" s="14"/>
      <c r="P13" s="27"/>
      <c r="Q13" s="2"/>
      <c r="R13" s="25"/>
      <c r="S13" s="14"/>
      <c r="T13" s="27"/>
      <c r="U13" s="2"/>
      <c r="V13" s="25"/>
      <c r="W13" s="14"/>
      <c r="X13" s="27"/>
      <c r="Y13" s="2"/>
      <c r="Z13" s="43">
        <f t="shared" si="0"/>
        <v>0</v>
      </c>
      <c r="AA13" s="6">
        <f t="shared" si="0"/>
        <v>0</v>
      </c>
    </row>
    <row r="14" spans="1:29" ht="12.75" customHeight="1" x14ac:dyDescent="0.3">
      <c r="A14" s="20" t="s">
        <v>20</v>
      </c>
      <c r="B14" s="16">
        <f t="shared" ref="B14:AA14" si="3">SUM(B10:B13)</f>
        <v>69</v>
      </c>
      <c r="C14" s="26">
        <f t="shared" si="3"/>
        <v>3278.86</v>
      </c>
      <c r="D14" s="23">
        <f t="shared" si="3"/>
        <v>54</v>
      </c>
      <c r="E14" s="529">
        <f t="shared" si="3"/>
        <v>1289.5999999999999</v>
      </c>
      <c r="F14" s="16">
        <f t="shared" si="3"/>
        <v>44</v>
      </c>
      <c r="G14" s="26">
        <f t="shared" si="3"/>
        <v>1222.76</v>
      </c>
      <c r="H14" s="23">
        <f t="shared" si="3"/>
        <v>35</v>
      </c>
      <c r="I14" s="10">
        <f t="shared" si="3"/>
        <v>1135.6299999999999</v>
      </c>
      <c r="J14" s="16">
        <f t="shared" si="3"/>
        <v>36</v>
      </c>
      <c r="K14" s="26">
        <f t="shared" si="3"/>
        <v>2126.14</v>
      </c>
      <c r="L14" s="23">
        <f t="shared" si="3"/>
        <v>40</v>
      </c>
      <c r="M14" s="10">
        <f t="shared" si="3"/>
        <v>1839.5600000000002</v>
      </c>
      <c r="N14" s="16">
        <f t="shared" si="3"/>
        <v>49</v>
      </c>
      <c r="O14" s="26">
        <f t="shared" si="3"/>
        <v>1680.49</v>
      </c>
      <c r="P14" s="23">
        <f t="shared" si="3"/>
        <v>53</v>
      </c>
      <c r="Q14" s="10">
        <f t="shared" si="3"/>
        <v>2411.58</v>
      </c>
      <c r="R14" s="16">
        <f t="shared" si="3"/>
        <v>50</v>
      </c>
      <c r="S14" s="26">
        <f t="shared" si="3"/>
        <v>2014.5199999999998</v>
      </c>
      <c r="T14" s="23">
        <f t="shared" si="3"/>
        <v>88</v>
      </c>
      <c r="U14" s="10">
        <f t="shared" si="3"/>
        <v>3925.18</v>
      </c>
      <c r="V14" s="16">
        <f t="shared" si="3"/>
        <v>71</v>
      </c>
      <c r="W14" s="26">
        <f t="shared" si="3"/>
        <v>3765.61</v>
      </c>
      <c r="X14" s="23">
        <f t="shared" si="3"/>
        <v>63</v>
      </c>
      <c r="Y14" s="10">
        <f t="shared" si="3"/>
        <v>3887.4</v>
      </c>
      <c r="Z14" s="73">
        <f t="shared" si="3"/>
        <v>652</v>
      </c>
      <c r="AA14" s="22">
        <f t="shared" si="3"/>
        <v>28577.33</v>
      </c>
    </row>
    <row r="15" spans="1:29" ht="12.75" customHeight="1" x14ac:dyDescent="0.25">
      <c r="B15" s="16"/>
      <c r="C15" s="13"/>
      <c r="F15" s="16"/>
      <c r="G15" s="13"/>
      <c r="J15" s="16"/>
      <c r="K15" s="13"/>
      <c r="N15" s="16"/>
      <c r="O15" s="13"/>
      <c r="R15" s="16"/>
      <c r="S15" s="13"/>
      <c r="V15" s="16"/>
      <c r="W15" s="13"/>
      <c r="Z15" s="43"/>
      <c r="AA15" s="6"/>
    </row>
    <row r="16" spans="1:29" ht="12.75" customHeight="1" x14ac:dyDescent="0.3">
      <c r="A16" s="4" t="s">
        <v>25</v>
      </c>
      <c r="B16" s="16"/>
      <c r="C16" s="13"/>
      <c r="F16" s="16"/>
      <c r="G16" s="13"/>
      <c r="J16" s="16"/>
      <c r="K16" s="13"/>
      <c r="N16" s="16"/>
      <c r="O16" s="13"/>
      <c r="R16" s="16"/>
      <c r="S16" s="13"/>
      <c r="V16" s="16"/>
      <c r="W16" s="13"/>
      <c r="Z16" s="43"/>
      <c r="AA16" s="6"/>
    </row>
    <row r="17" spans="1:29" ht="12.75" customHeight="1" x14ac:dyDescent="0.25">
      <c r="A17" s="3" t="s">
        <v>49</v>
      </c>
      <c r="B17" s="16"/>
      <c r="C17" s="13"/>
      <c r="F17" s="16"/>
      <c r="G17" s="13"/>
      <c r="J17" s="16"/>
      <c r="K17" s="13"/>
      <c r="N17" s="16"/>
      <c r="O17" s="13"/>
      <c r="R17" s="16"/>
      <c r="S17" s="13"/>
      <c r="V17" s="16"/>
      <c r="W17" s="13"/>
      <c r="Z17" s="43">
        <f t="shared" ref="Z17:AA21" si="4">B17+D17+F17+H17+J17+L17+N17+P17+R17+T17+V17+X17</f>
        <v>0</v>
      </c>
      <c r="AA17" s="6">
        <f t="shared" si="4"/>
        <v>0</v>
      </c>
    </row>
    <row r="18" spans="1:29" ht="12.75" customHeight="1" x14ac:dyDescent="0.25">
      <c r="A18" s="3" t="s">
        <v>22</v>
      </c>
      <c r="B18" s="16"/>
      <c r="C18" s="13"/>
      <c r="F18" s="16"/>
      <c r="G18" s="13"/>
      <c r="J18" s="16"/>
      <c r="K18" s="13"/>
      <c r="M18" s="532"/>
      <c r="N18" s="16"/>
      <c r="O18" s="13"/>
      <c r="R18" s="16"/>
      <c r="S18" s="13"/>
      <c r="V18" s="16"/>
      <c r="W18" s="13"/>
      <c r="Z18" s="43">
        <f t="shared" si="4"/>
        <v>0</v>
      </c>
      <c r="AA18" s="6">
        <f t="shared" si="4"/>
        <v>0</v>
      </c>
    </row>
    <row r="19" spans="1:29" ht="12.75" customHeight="1" x14ac:dyDescent="0.25">
      <c r="A19" s="3" t="s">
        <v>53</v>
      </c>
      <c r="B19" s="16">
        <v>3</v>
      </c>
      <c r="C19" s="16">
        <v>1529.98</v>
      </c>
      <c r="D19" s="23">
        <v>2</v>
      </c>
      <c r="E19" s="530">
        <v>567.08000000000004</v>
      </c>
      <c r="F19" s="16">
        <v>-1</v>
      </c>
      <c r="G19" s="16">
        <v>450.11</v>
      </c>
      <c r="H19" s="23">
        <v>0</v>
      </c>
      <c r="I19" s="530">
        <v>1294.19</v>
      </c>
      <c r="J19" s="16">
        <v>-1</v>
      </c>
      <c r="K19" s="13">
        <v>1043.74</v>
      </c>
      <c r="L19" s="23">
        <v>0</v>
      </c>
      <c r="M19" s="1">
        <v>748.81</v>
      </c>
      <c r="N19" s="16">
        <v>1</v>
      </c>
      <c r="O19" s="13">
        <v>316.83</v>
      </c>
      <c r="P19" s="23">
        <v>1</v>
      </c>
      <c r="Q19" s="532">
        <v>242.72</v>
      </c>
      <c r="R19" s="16">
        <v>0</v>
      </c>
      <c r="S19" s="13">
        <v>771.85</v>
      </c>
      <c r="V19" s="16">
        <v>1</v>
      </c>
      <c r="W19" s="13">
        <v>2001.65</v>
      </c>
      <c r="X19" s="23">
        <v>4</v>
      </c>
      <c r="Y19" s="1">
        <v>2353.15</v>
      </c>
      <c r="Z19" s="43">
        <f t="shared" si="4"/>
        <v>10</v>
      </c>
      <c r="AA19" s="6">
        <f t="shared" si="4"/>
        <v>11320.11</v>
      </c>
    </row>
    <row r="20" spans="1:29" ht="12.75" customHeight="1" x14ac:dyDescent="0.25">
      <c r="A20" s="3" t="s">
        <v>23</v>
      </c>
      <c r="B20" s="16">
        <v>3</v>
      </c>
      <c r="C20" s="16">
        <v>1741.63</v>
      </c>
      <c r="D20" s="23">
        <v>6</v>
      </c>
      <c r="E20" s="530">
        <v>1923.77</v>
      </c>
      <c r="F20" s="16">
        <v>5</v>
      </c>
      <c r="G20" s="16">
        <v>1536.81</v>
      </c>
      <c r="H20" s="23">
        <v>2</v>
      </c>
      <c r="I20" s="530">
        <v>957.08</v>
      </c>
      <c r="J20" s="16">
        <v>6</v>
      </c>
      <c r="K20" s="13">
        <v>2949.42</v>
      </c>
      <c r="L20" s="23">
        <v>0</v>
      </c>
      <c r="M20" s="532">
        <v>1242.17</v>
      </c>
      <c r="N20" s="16">
        <v>6</v>
      </c>
      <c r="O20" s="13">
        <v>2216.17</v>
      </c>
      <c r="P20" s="23">
        <v>1</v>
      </c>
      <c r="Q20" s="532">
        <v>386.02</v>
      </c>
      <c r="R20" s="16">
        <v>5</v>
      </c>
      <c r="S20" s="13">
        <v>2323.7199999999998</v>
      </c>
      <c r="T20" s="23">
        <v>1</v>
      </c>
      <c r="U20" s="1">
        <v>1121.55</v>
      </c>
      <c r="V20" s="16">
        <v>5</v>
      </c>
      <c r="W20" s="13">
        <v>2738.2</v>
      </c>
      <c r="X20" s="23">
        <v>3</v>
      </c>
      <c r="Y20" s="1">
        <v>1124.98</v>
      </c>
      <c r="Z20" s="43">
        <f t="shared" si="4"/>
        <v>43</v>
      </c>
      <c r="AA20" s="6">
        <f t="shared" si="4"/>
        <v>20261.52</v>
      </c>
    </row>
    <row r="21" spans="1:29" ht="12.75" customHeight="1" x14ac:dyDescent="0.25">
      <c r="A21" s="3" t="s">
        <v>55</v>
      </c>
      <c r="B21" s="25"/>
      <c r="C21" s="14"/>
      <c r="D21" s="27"/>
      <c r="E21" s="2"/>
      <c r="F21" s="25"/>
      <c r="G21" s="14"/>
      <c r="H21" s="27"/>
      <c r="I21" s="2"/>
      <c r="J21" s="16"/>
      <c r="K21" s="13"/>
      <c r="N21" s="16"/>
      <c r="O21" s="13"/>
      <c r="R21" s="16"/>
      <c r="S21" s="13"/>
      <c r="T21" s="23">
        <v>1</v>
      </c>
      <c r="U21" s="1">
        <v>165.5</v>
      </c>
      <c r="V21" s="16">
        <v>1</v>
      </c>
      <c r="W21" s="13">
        <v>1097</v>
      </c>
      <c r="X21" s="23">
        <v>1</v>
      </c>
      <c r="Y21" s="1">
        <v>254.8</v>
      </c>
      <c r="Z21" s="43">
        <f t="shared" si="4"/>
        <v>3</v>
      </c>
      <c r="AA21" s="6">
        <f t="shared" si="4"/>
        <v>1517.3</v>
      </c>
    </row>
    <row r="22" spans="1:29" ht="12.75" customHeight="1" x14ac:dyDescent="0.3">
      <c r="A22" s="4" t="s">
        <v>21</v>
      </c>
      <c r="B22" s="16">
        <f t="shared" ref="B22:AA22" si="5">SUM(B17:B21)</f>
        <v>6</v>
      </c>
      <c r="C22" s="26">
        <f t="shared" si="5"/>
        <v>3271.61</v>
      </c>
      <c r="D22" s="23">
        <f t="shared" si="5"/>
        <v>8</v>
      </c>
      <c r="E22" s="10">
        <f t="shared" si="5"/>
        <v>2490.85</v>
      </c>
      <c r="F22" s="16">
        <f t="shared" si="5"/>
        <v>4</v>
      </c>
      <c r="G22" s="26">
        <f t="shared" si="5"/>
        <v>1986.92</v>
      </c>
      <c r="H22" s="23">
        <f t="shared" si="5"/>
        <v>2</v>
      </c>
      <c r="I22" s="10">
        <f t="shared" si="5"/>
        <v>2251.27</v>
      </c>
      <c r="J22" s="35">
        <f t="shared" si="5"/>
        <v>5</v>
      </c>
      <c r="K22" s="32">
        <f t="shared" si="5"/>
        <v>3993.16</v>
      </c>
      <c r="L22" s="34">
        <f t="shared" si="5"/>
        <v>0</v>
      </c>
      <c r="M22" s="33">
        <f t="shared" si="5"/>
        <v>1990.98</v>
      </c>
      <c r="N22" s="35">
        <f t="shared" si="5"/>
        <v>7</v>
      </c>
      <c r="O22" s="32">
        <f t="shared" si="5"/>
        <v>2533</v>
      </c>
      <c r="P22" s="34">
        <f t="shared" si="5"/>
        <v>2</v>
      </c>
      <c r="Q22" s="33">
        <f t="shared" si="5"/>
        <v>628.74</v>
      </c>
      <c r="R22" s="35">
        <f t="shared" si="5"/>
        <v>5</v>
      </c>
      <c r="S22" s="32">
        <f t="shared" si="5"/>
        <v>3095.5699999999997</v>
      </c>
      <c r="T22" s="34">
        <f t="shared" si="5"/>
        <v>2</v>
      </c>
      <c r="U22" s="33">
        <f t="shared" si="5"/>
        <v>1287.05</v>
      </c>
      <c r="V22" s="35">
        <f t="shared" si="5"/>
        <v>7</v>
      </c>
      <c r="W22" s="32">
        <f t="shared" si="5"/>
        <v>5836.85</v>
      </c>
      <c r="X22" s="34">
        <f t="shared" si="5"/>
        <v>8</v>
      </c>
      <c r="Y22" s="33">
        <f t="shared" si="5"/>
        <v>3732.9300000000003</v>
      </c>
      <c r="Z22" s="73">
        <f t="shared" si="5"/>
        <v>56</v>
      </c>
      <c r="AA22" s="22">
        <f t="shared" si="5"/>
        <v>33098.93</v>
      </c>
    </row>
    <row r="23" spans="1:29" ht="12.75" customHeight="1" x14ac:dyDescent="0.3">
      <c r="A23" s="4"/>
      <c r="B23" s="16"/>
      <c r="C23" s="30"/>
      <c r="E23" s="5"/>
      <c r="F23" s="16"/>
      <c r="G23" s="30"/>
      <c r="I23" s="5"/>
      <c r="J23" s="16"/>
      <c r="K23" s="30"/>
      <c r="M23" s="5"/>
      <c r="N23" s="16"/>
      <c r="O23" s="30"/>
      <c r="Q23" s="5"/>
      <c r="R23" s="16"/>
      <c r="S23" s="30"/>
      <c r="U23" s="5"/>
      <c r="V23" s="16"/>
      <c r="W23" s="30"/>
      <c r="Y23" s="5"/>
      <c r="Z23" s="43"/>
      <c r="AA23" s="8"/>
    </row>
    <row r="24" spans="1:29" ht="12.75" customHeight="1" x14ac:dyDescent="0.3">
      <c r="A24" s="4" t="s">
        <v>27</v>
      </c>
      <c r="B24" s="16"/>
      <c r="C24" s="13"/>
      <c r="F24" s="16"/>
      <c r="G24" s="13"/>
      <c r="J24" s="16"/>
      <c r="K24" s="13"/>
      <c r="N24" s="16"/>
      <c r="O24" s="13"/>
      <c r="R24" s="16"/>
      <c r="S24" s="13"/>
      <c r="V24" s="16"/>
      <c r="W24" s="13"/>
      <c r="Z24" s="43"/>
      <c r="AA24" s="6"/>
    </row>
    <row r="25" spans="1:29" ht="12.75" customHeight="1" x14ac:dyDescent="0.25">
      <c r="A25" s="3" t="s">
        <v>50</v>
      </c>
      <c r="B25" s="16">
        <v>36</v>
      </c>
      <c r="C25" s="13">
        <v>824.99</v>
      </c>
      <c r="D25" s="23">
        <v>36</v>
      </c>
      <c r="E25" s="1">
        <v>1619.62</v>
      </c>
      <c r="F25" s="16">
        <v>34</v>
      </c>
      <c r="G25" s="13">
        <v>1451.5</v>
      </c>
      <c r="H25" s="23">
        <v>30</v>
      </c>
      <c r="I25" s="1">
        <v>895.9</v>
      </c>
      <c r="J25" s="16">
        <v>19</v>
      </c>
      <c r="K25" s="13">
        <v>770.1</v>
      </c>
      <c r="L25" s="23">
        <v>28</v>
      </c>
      <c r="M25" s="1">
        <v>1043</v>
      </c>
      <c r="N25" s="16">
        <v>39</v>
      </c>
      <c r="O25" s="15">
        <v>1763.7</v>
      </c>
      <c r="P25" s="23">
        <v>30</v>
      </c>
      <c r="Q25" s="28">
        <v>1052.21</v>
      </c>
      <c r="R25" s="16">
        <v>34</v>
      </c>
      <c r="S25" s="15">
        <v>1750.1</v>
      </c>
      <c r="T25" s="23">
        <v>40</v>
      </c>
      <c r="U25" s="28">
        <v>2101.4499999999998</v>
      </c>
      <c r="V25" s="16">
        <v>30</v>
      </c>
      <c r="W25" s="15">
        <v>1524.02</v>
      </c>
      <c r="X25" s="23">
        <v>36</v>
      </c>
      <c r="Y25" s="28">
        <v>2318.9299999999998</v>
      </c>
      <c r="Z25" s="43">
        <f>B25+D25+F25+H25+J25+L25+N25+P25+R25+T25+V25+X25</f>
        <v>392</v>
      </c>
      <c r="AA25" s="12">
        <f>C25+E25+G25+I25+K25+M25+O25+Q25+S25+U25+W25+Y25</f>
        <v>17115.52</v>
      </c>
    </row>
    <row r="26" spans="1:29" ht="12.75" customHeight="1" x14ac:dyDescent="0.25">
      <c r="A26" s="3" t="s">
        <v>51</v>
      </c>
      <c r="B26" s="16">
        <v>4</v>
      </c>
      <c r="C26" s="13">
        <v>383.5</v>
      </c>
      <c r="D26" s="23">
        <v>4</v>
      </c>
      <c r="E26" s="1">
        <v>-43.32</v>
      </c>
      <c r="F26" s="16">
        <v>9</v>
      </c>
      <c r="G26" s="13">
        <v>283.55</v>
      </c>
      <c r="H26" s="23">
        <v>3</v>
      </c>
      <c r="I26" s="1">
        <v>61.36</v>
      </c>
      <c r="J26" s="16">
        <v>2</v>
      </c>
      <c r="K26" s="13">
        <v>38.17</v>
      </c>
      <c r="L26" s="23">
        <v>5</v>
      </c>
      <c r="M26" s="1">
        <v>126.82</v>
      </c>
      <c r="N26" s="16">
        <v>7</v>
      </c>
      <c r="O26" s="15">
        <v>190.46</v>
      </c>
      <c r="P26" s="23">
        <v>9</v>
      </c>
      <c r="Q26" s="28">
        <v>1594.53</v>
      </c>
      <c r="R26" s="16">
        <v>9</v>
      </c>
      <c r="S26" s="15">
        <v>254.91</v>
      </c>
      <c r="T26" s="23">
        <v>7</v>
      </c>
      <c r="U26" s="28">
        <v>170.38</v>
      </c>
      <c r="V26" s="16">
        <v>10</v>
      </c>
      <c r="W26" s="15">
        <v>533.25</v>
      </c>
      <c r="X26" s="23">
        <v>3</v>
      </c>
      <c r="Y26" s="28">
        <v>256.35000000000002</v>
      </c>
      <c r="Z26" s="43">
        <f>B26+D26+F26+H26+J26+L26+N26+P26+R26+T26+V26+X26</f>
        <v>72</v>
      </c>
      <c r="AA26" s="12">
        <f>C26+E26+G26+I26+K26+M26+O26+Q26+S26+U26+W26+Y26</f>
        <v>3849.9599999999996</v>
      </c>
    </row>
    <row r="27" spans="1:29" s="45" customFormat="1" ht="12.75" customHeight="1" x14ac:dyDescent="0.3">
      <c r="A27" s="39" t="s">
        <v>68</v>
      </c>
      <c r="B27" s="42">
        <f t="shared" ref="B27:Y27" si="6">B25+B26</f>
        <v>40</v>
      </c>
      <c r="C27" s="59">
        <f t="shared" si="6"/>
        <v>1208.49</v>
      </c>
      <c r="D27" s="60">
        <f t="shared" si="6"/>
        <v>40</v>
      </c>
      <c r="E27" s="61">
        <f t="shared" si="6"/>
        <v>1576.3</v>
      </c>
      <c r="F27" s="42">
        <f t="shared" si="6"/>
        <v>43</v>
      </c>
      <c r="G27" s="59">
        <f t="shared" si="6"/>
        <v>1735.05</v>
      </c>
      <c r="H27" s="60">
        <f t="shared" si="6"/>
        <v>33</v>
      </c>
      <c r="I27" s="61">
        <f t="shared" si="6"/>
        <v>957.26</v>
      </c>
      <c r="J27" s="42">
        <f t="shared" si="6"/>
        <v>21</v>
      </c>
      <c r="K27" s="59">
        <f t="shared" si="6"/>
        <v>808.27</v>
      </c>
      <c r="L27" s="60">
        <f t="shared" si="6"/>
        <v>33</v>
      </c>
      <c r="M27" s="61">
        <f t="shared" si="6"/>
        <v>1169.82</v>
      </c>
      <c r="N27" s="42">
        <f t="shared" si="6"/>
        <v>46</v>
      </c>
      <c r="O27" s="59">
        <f t="shared" si="6"/>
        <v>1954.16</v>
      </c>
      <c r="P27" s="60">
        <f t="shared" si="6"/>
        <v>39</v>
      </c>
      <c r="Q27" s="61">
        <f t="shared" si="6"/>
        <v>2646.74</v>
      </c>
      <c r="R27" s="42">
        <f t="shared" si="6"/>
        <v>43</v>
      </c>
      <c r="S27" s="59">
        <f t="shared" si="6"/>
        <v>2005.01</v>
      </c>
      <c r="T27" s="60">
        <f t="shared" si="6"/>
        <v>47</v>
      </c>
      <c r="U27" s="61">
        <f t="shared" si="6"/>
        <v>2271.83</v>
      </c>
      <c r="V27" s="42">
        <f t="shared" si="6"/>
        <v>40</v>
      </c>
      <c r="W27" s="59">
        <f t="shared" si="6"/>
        <v>2057.27</v>
      </c>
      <c r="X27" s="60">
        <f t="shared" si="6"/>
        <v>39</v>
      </c>
      <c r="Y27" s="61">
        <f t="shared" si="6"/>
        <v>2575.2799999999997</v>
      </c>
      <c r="Z27" s="66">
        <f t="shared" ref="Z27:AA27" si="7">SUM(Z25:Z26)</f>
        <v>464</v>
      </c>
      <c r="AA27" s="94">
        <f t="shared" si="7"/>
        <v>20965.48</v>
      </c>
    </row>
    <row r="28" spans="1:29" s="45" customFormat="1" ht="12.75" customHeight="1" x14ac:dyDescent="0.3">
      <c r="A28" s="39"/>
      <c r="B28" s="37"/>
      <c r="C28" s="63"/>
      <c r="D28" s="47"/>
      <c r="E28" s="62"/>
      <c r="F28" s="37"/>
      <c r="G28" s="63"/>
      <c r="H28" s="47"/>
      <c r="I28" s="62"/>
      <c r="J28" s="37"/>
      <c r="K28" s="63"/>
      <c r="L28" s="47"/>
      <c r="M28" s="62"/>
      <c r="N28" s="37"/>
      <c r="O28" s="63"/>
      <c r="P28" s="47"/>
      <c r="Q28" s="62"/>
      <c r="R28" s="37"/>
      <c r="S28" s="63"/>
      <c r="T28" s="47"/>
      <c r="U28" s="62"/>
      <c r="V28" s="37"/>
      <c r="W28" s="63"/>
      <c r="X28" s="47"/>
      <c r="Y28" s="62"/>
      <c r="Z28" s="40"/>
      <c r="AA28" s="64"/>
    </row>
    <row r="29" spans="1:29" ht="12.75" customHeight="1" x14ac:dyDescent="0.3">
      <c r="A29" s="21" t="s">
        <v>19</v>
      </c>
      <c r="B29" s="16"/>
      <c r="C29" s="26">
        <f>SUM(C14+C22+C27)</f>
        <v>7758.96</v>
      </c>
      <c r="E29" s="10">
        <f>SUM(E14+E22+E27)</f>
        <v>5356.75</v>
      </c>
      <c r="F29" s="16"/>
      <c r="G29" s="26">
        <f>SUM(G14+G22+G27)</f>
        <v>4944.7300000000005</v>
      </c>
      <c r="I29" s="10">
        <f>SUM(I14+I22+I27)</f>
        <v>4344.16</v>
      </c>
      <c r="J29" s="16"/>
      <c r="K29" s="26">
        <f>SUM(K14+K22+K27)</f>
        <v>6927.57</v>
      </c>
      <c r="M29" s="10">
        <f>SUM(M14+M22+M27)</f>
        <v>5000.3599999999997</v>
      </c>
      <c r="N29" s="16"/>
      <c r="O29" s="26">
        <f>SUM(O14+O22+O27)</f>
        <v>6167.65</v>
      </c>
      <c r="Q29" s="10">
        <f>SUM(Q14+Q22+Q27)</f>
        <v>5687.0599999999995</v>
      </c>
      <c r="R29" s="16"/>
      <c r="S29" s="26">
        <f>SUM(S14+S22+S27)</f>
        <v>7115.0999999999995</v>
      </c>
      <c r="U29" s="10">
        <f>SUM(U14+U22+U27)</f>
        <v>7484.0599999999995</v>
      </c>
      <c r="V29" s="16"/>
      <c r="W29" s="26">
        <f>SUM(W14+W22+W27)</f>
        <v>11659.730000000001</v>
      </c>
      <c r="Y29" s="10">
        <f>SUM(Y14+Y22+Y27)</f>
        <v>10195.61</v>
      </c>
      <c r="Z29" s="43"/>
      <c r="AA29" s="8">
        <f>SUM(AA14+AA22+AA27)</f>
        <v>82641.740000000005</v>
      </c>
    </row>
    <row r="30" spans="1:29" ht="12.75" customHeight="1" x14ac:dyDescent="0.25">
      <c r="B30" s="16"/>
      <c r="C30" s="13"/>
      <c r="F30" s="16"/>
      <c r="G30" s="13"/>
      <c r="J30" s="16"/>
      <c r="K30" s="13"/>
      <c r="N30" s="16"/>
      <c r="O30" s="13"/>
      <c r="R30" s="16"/>
      <c r="S30" s="13"/>
      <c r="V30" s="16"/>
      <c r="W30" s="13"/>
      <c r="Z30" s="43"/>
      <c r="AA30" s="6"/>
    </row>
    <row r="31" spans="1:29" ht="12.75" customHeight="1" x14ac:dyDescent="0.3">
      <c r="A31" s="4" t="s">
        <v>28</v>
      </c>
      <c r="B31" s="16"/>
      <c r="C31" s="26"/>
      <c r="E31" s="10"/>
      <c r="F31" s="16"/>
      <c r="G31" s="46"/>
      <c r="I31" s="10"/>
      <c r="J31" s="16"/>
      <c r="K31" s="26"/>
      <c r="M31" s="10"/>
      <c r="N31" s="16"/>
      <c r="O31" s="26"/>
      <c r="Q31" s="10"/>
      <c r="R31" s="16"/>
      <c r="S31" s="26"/>
      <c r="U31" s="10"/>
      <c r="V31" s="16"/>
      <c r="W31" s="26"/>
      <c r="Y31" s="24"/>
      <c r="Z31" s="43"/>
      <c r="AA31" s="9"/>
      <c r="AB31" s="18"/>
      <c r="AC31" s="18"/>
    </row>
    <row r="32" spans="1:29" s="57" customFormat="1" x14ac:dyDescent="0.25">
      <c r="A32" s="52" t="s">
        <v>46</v>
      </c>
      <c r="B32" s="53"/>
      <c r="C32" s="53"/>
      <c r="D32" s="48"/>
      <c r="E32" s="48"/>
      <c r="F32" s="53"/>
      <c r="G32" s="53"/>
      <c r="H32" s="48"/>
      <c r="I32" s="48"/>
      <c r="J32" s="53"/>
      <c r="K32" s="53"/>
      <c r="L32" s="48">
        <v>3</v>
      </c>
      <c r="M32" s="48">
        <v>792.98</v>
      </c>
      <c r="N32" s="53"/>
      <c r="O32" s="53"/>
      <c r="P32" s="48"/>
      <c r="Q32" s="48"/>
      <c r="R32" s="53"/>
      <c r="S32" s="53"/>
      <c r="T32" s="48"/>
      <c r="U32" s="48"/>
      <c r="V32" s="53"/>
      <c r="W32" s="53"/>
      <c r="X32" s="48"/>
      <c r="Y32" s="48"/>
      <c r="Z32" s="38">
        <f t="shared" ref="Z32:AA34" si="8">SUM(B32+D32+F32+H32+J32+L32+N32+P32+R32+T32+V32+X32)</f>
        <v>3</v>
      </c>
      <c r="AA32" s="56">
        <f t="shared" si="8"/>
        <v>792.98</v>
      </c>
    </row>
    <row r="33" spans="1:31" s="57" customFormat="1" x14ac:dyDescent="0.25">
      <c r="A33" s="52" t="s">
        <v>62</v>
      </c>
      <c r="B33" s="53"/>
      <c r="C33" s="53"/>
      <c r="D33" s="48"/>
      <c r="E33" s="48"/>
      <c r="F33" s="53"/>
      <c r="G33" s="53"/>
      <c r="H33" s="48"/>
      <c r="I33" s="48"/>
      <c r="J33" s="53">
        <v>3</v>
      </c>
      <c r="K33" s="53">
        <v>375.6</v>
      </c>
      <c r="L33" s="48">
        <v>5</v>
      </c>
      <c r="M33" s="48">
        <v>1308.6600000000001</v>
      </c>
      <c r="N33" s="53"/>
      <c r="O33" s="53"/>
      <c r="P33" s="48">
        <v>2</v>
      </c>
      <c r="Q33" s="48">
        <v>275.83999999999997</v>
      </c>
      <c r="R33" s="53">
        <v>1</v>
      </c>
      <c r="S33" s="53">
        <v>45.91</v>
      </c>
      <c r="T33" s="48">
        <v>1</v>
      </c>
      <c r="U33" s="48">
        <v>274.54000000000002</v>
      </c>
      <c r="V33" s="53">
        <v>3</v>
      </c>
      <c r="W33" s="53">
        <v>444</v>
      </c>
      <c r="X33" s="48">
        <v>1</v>
      </c>
      <c r="Y33" s="48">
        <v>207.01</v>
      </c>
      <c r="Z33" s="38">
        <f t="shared" si="8"/>
        <v>16</v>
      </c>
      <c r="AA33" s="56">
        <f t="shared" si="8"/>
        <v>2931.5600000000004</v>
      </c>
    </row>
    <row r="34" spans="1:31" s="57" customFormat="1" x14ac:dyDescent="0.25">
      <c r="A34" s="52" t="s">
        <v>47</v>
      </c>
      <c r="B34" s="54"/>
      <c r="C34" s="54"/>
      <c r="D34" s="55"/>
      <c r="E34" s="55"/>
      <c r="F34" s="54"/>
      <c r="G34" s="54"/>
      <c r="H34" s="55"/>
      <c r="I34" s="55"/>
      <c r="J34" s="54"/>
      <c r="K34" s="54"/>
      <c r="L34" s="55"/>
      <c r="M34" s="55"/>
      <c r="N34" s="54"/>
      <c r="O34" s="54"/>
      <c r="P34" s="55"/>
      <c r="Q34" s="55"/>
      <c r="R34" s="54"/>
      <c r="S34" s="54"/>
      <c r="T34" s="55"/>
      <c r="U34" s="55"/>
      <c r="V34" s="54"/>
      <c r="W34" s="54"/>
      <c r="X34" s="55"/>
      <c r="Y34" s="55"/>
      <c r="Z34" s="65">
        <f t="shared" si="8"/>
        <v>0</v>
      </c>
      <c r="AA34" s="58">
        <f t="shared" si="8"/>
        <v>0</v>
      </c>
    </row>
    <row r="35" spans="1:31" s="4" customFormat="1" ht="12.75" customHeight="1" x14ac:dyDescent="0.3">
      <c r="A35" s="4" t="s">
        <v>59</v>
      </c>
      <c r="B35" s="70">
        <f t="shared" ref="B35:AA35" si="9">SUM(B32:B34)</f>
        <v>0</v>
      </c>
      <c r="C35" s="49">
        <f t="shared" si="9"/>
        <v>0</v>
      </c>
      <c r="D35" s="71">
        <f t="shared" si="9"/>
        <v>0</v>
      </c>
      <c r="E35" s="50">
        <f t="shared" si="9"/>
        <v>0</v>
      </c>
      <c r="F35" s="70">
        <f t="shared" si="9"/>
        <v>0</v>
      </c>
      <c r="G35" s="49">
        <f t="shared" si="9"/>
        <v>0</v>
      </c>
      <c r="H35" s="71">
        <f t="shared" si="9"/>
        <v>0</v>
      </c>
      <c r="I35" s="50">
        <f t="shared" si="9"/>
        <v>0</v>
      </c>
      <c r="J35" s="70">
        <f t="shared" si="9"/>
        <v>3</v>
      </c>
      <c r="K35" s="49">
        <f t="shared" si="9"/>
        <v>375.6</v>
      </c>
      <c r="L35" s="71">
        <f t="shared" si="9"/>
        <v>8</v>
      </c>
      <c r="M35" s="50">
        <f t="shared" si="9"/>
        <v>2101.6400000000003</v>
      </c>
      <c r="N35" s="70">
        <f t="shared" si="9"/>
        <v>0</v>
      </c>
      <c r="O35" s="49">
        <f t="shared" si="9"/>
        <v>0</v>
      </c>
      <c r="P35" s="71">
        <f t="shared" si="9"/>
        <v>2</v>
      </c>
      <c r="Q35" s="50">
        <f t="shared" si="9"/>
        <v>275.83999999999997</v>
      </c>
      <c r="R35" s="70">
        <f t="shared" si="9"/>
        <v>1</v>
      </c>
      <c r="S35" s="49">
        <f t="shared" si="9"/>
        <v>45.91</v>
      </c>
      <c r="T35" s="71">
        <f t="shared" si="9"/>
        <v>1</v>
      </c>
      <c r="U35" s="50">
        <f t="shared" si="9"/>
        <v>274.54000000000002</v>
      </c>
      <c r="V35" s="70">
        <f t="shared" si="9"/>
        <v>3</v>
      </c>
      <c r="W35" s="49">
        <f t="shared" si="9"/>
        <v>444</v>
      </c>
      <c r="X35" s="71">
        <f t="shared" si="9"/>
        <v>1</v>
      </c>
      <c r="Y35" s="50">
        <f t="shared" si="9"/>
        <v>207.01</v>
      </c>
      <c r="Z35" s="74">
        <f t="shared" si="9"/>
        <v>19</v>
      </c>
      <c r="AA35" s="51">
        <f t="shared" si="9"/>
        <v>3724.5400000000004</v>
      </c>
      <c r="AB35" s="44"/>
      <c r="AC35" s="44"/>
    </row>
    <row r="36" spans="1:31" s="4" customFormat="1" ht="12.75" customHeight="1" x14ac:dyDescent="0.3">
      <c r="B36" s="70"/>
      <c r="C36" s="49"/>
      <c r="D36" s="71"/>
      <c r="E36" s="50"/>
      <c r="F36" s="70"/>
      <c r="G36" s="49"/>
      <c r="H36" s="71"/>
      <c r="I36" s="50"/>
      <c r="J36" s="70"/>
      <c r="K36" s="49"/>
      <c r="L36" s="71"/>
      <c r="M36" s="50"/>
      <c r="N36" s="70"/>
      <c r="O36" s="49"/>
      <c r="P36" s="71"/>
      <c r="Q36" s="50"/>
      <c r="R36" s="70"/>
      <c r="S36" s="49"/>
      <c r="T36" s="71"/>
      <c r="U36" s="50"/>
      <c r="V36" s="70"/>
      <c r="W36" s="49"/>
      <c r="X36" s="71"/>
      <c r="Y36" s="50"/>
      <c r="Z36" s="74"/>
      <c r="AA36" s="51"/>
      <c r="AB36" s="44"/>
      <c r="AC36" s="44"/>
    </row>
    <row r="37" spans="1:31" s="4" customFormat="1" ht="12.75" customHeight="1" x14ac:dyDescent="0.3">
      <c r="A37" s="24"/>
      <c r="B37" s="70"/>
      <c r="C37" s="49"/>
      <c r="D37" s="71"/>
      <c r="E37" s="50"/>
      <c r="F37" s="70"/>
      <c r="G37" s="49"/>
      <c r="H37" s="71"/>
      <c r="I37" s="50"/>
      <c r="J37" s="70"/>
      <c r="K37" s="49"/>
      <c r="L37" s="71"/>
      <c r="M37" s="50"/>
      <c r="N37" s="70"/>
      <c r="O37" s="49"/>
      <c r="P37" s="71"/>
      <c r="Q37" s="50"/>
      <c r="R37" s="70"/>
      <c r="S37" s="49"/>
      <c r="T37" s="71"/>
      <c r="U37" s="50"/>
      <c r="V37" s="70"/>
      <c r="W37" s="49"/>
      <c r="X37" s="71"/>
      <c r="Y37" s="50"/>
      <c r="Z37" s="74"/>
      <c r="AA37" s="51"/>
      <c r="AB37" s="44"/>
      <c r="AC37" s="44"/>
    </row>
    <row r="38" spans="1:31" s="3" customFormat="1" ht="12.75" customHeight="1" x14ac:dyDescent="0.3">
      <c r="A38" s="4"/>
      <c r="B38" s="16"/>
      <c r="C38" s="67"/>
      <c r="D38" s="23"/>
      <c r="E38" s="68"/>
      <c r="F38" s="16"/>
      <c r="G38" s="67"/>
      <c r="H38" s="23"/>
      <c r="I38" s="68"/>
      <c r="J38" s="16"/>
      <c r="K38" s="67"/>
      <c r="L38" s="23"/>
      <c r="M38" s="68"/>
      <c r="N38" s="16"/>
      <c r="O38" s="67"/>
      <c r="P38" s="23"/>
      <c r="Q38" s="68"/>
      <c r="R38" s="16"/>
      <c r="S38" s="67"/>
      <c r="T38" s="23"/>
      <c r="U38" s="68"/>
      <c r="V38" s="16"/>
      <c r="W38" s="67"/>
      <c r="X38" s="23"/>
      <c r="Y38" s="68"/>
      <c r="Z38" s="43"/>
      <c r="AA38" s="69"/>
      <c r="AB38" s="44"/>
    </row>
    <row r="39" spans="1:31" s="79" customFormat="1" ht="26" x14ac:dyDescent="0.3">
      <c r="A39" s="76" t="s">
        <v>64</v>
      </c>
      <c r="B39" s="77"/>
      <c r="C39" s="78">
        <f>C29-C5-C35</f>
        <v>6416.96</v>
      </c>
      <c r="D39" s="77"/>
      <c r="E39" s="78">
        <f>E29-E5-E35</f>
        <v>4585.25</v>
      </c>
      <c r="F39" s="78"/>
      <c r="G39" s="78">
        <f>G29-G5-G35</f>
        <v>4243.7300000000005</v>
      </c>
      <c r="H39" s="77"/>
      <c r="I39" s="78">
        <f>I29-I5-I35</f>
        <v>3955.16</v>
      </c>
      <c r="J39" s="77"/>
      <c r="K39" s="78">
        <f>K29-K5-K35</f>
        <v>5763.4699999999993</v>
      </c>
      <c r="L39" s="77"/>
      <c r="M39" s="78">
        <f>M29-M5-M35</f>
        <v>2012.7199999999993</v>
      </c>
      <c r="N39" s="78"/>
      <c r="O39" s="78">
        <f>O29-O5-O35</f>
        <v>4776.1499999999996</v>
      </c>
      <c r="P39" s="77"/>
      <c r="Q39" s="78">
        <f>Q29-Q5-Q35</f>
        <v>4074.7199999999993</v>
      </c>
      <c r="R39" s="77"/>
      <c r="S39" s="78">
        <f>S29-S5-S35</f>
        <v>5684.69</v>
      </c>
      <c r="T39" s="77"/>
      <c r="U39" s="78">
        <f>U29-U5-U35</f>
        <v>5871.5199999999995</v>
      </c>
      <c r="V39" s="77"/>
      <c r="W39" s="78">
        <f>W29-W5-W35</f>
        <v>9750.7300000000014</v>
      </c>
      <c r="X39" s="77"/>
      <c r="Y39" s="78">
        <f>Y29-Y5-Y35</f>
        <v>8461.1</v>
      </c>
      <c r="Z39" s="77"/>
      <c r="AA39" s="78">
        <f>AA29-AA5-AA35</f>
        <v>65596.200000000012</v>
      </c>
      <c r="AB39" s="44"/>
      <c r="AE39" s="80"/>
    </row>
    <row r="40" spans="1:31" x14ac:dyDescent="0.25">
      <c r="A40" s="3"/>
      <c r="B40" s="3"/>
      <c r="C40"/>
      <c r="D40" s="3"/>
      <c r="E40"/>
      <c r="F40" s="3"/>
      <c r="G40"/>
      <c r="H40" s="3"/>
      <c r="I40"/>
      <c r="J40" s="3"/>
      <c r="K40"/>
      <c r="L40" s="3"/>
      <c r="M40"/>
      <c r="N40" s="3"/>
      <c r="O40"/>
      <c r="P40" s="3"/>
      <c r="Q40"/>
      <c r="R40" s="3"/>
      <c r="S40"/>
      <c r="T40" s="3"/>
      <c r="U40"/>
      <c r="V40" s="3"/>
      <c r="W40"/>
      <c r="X40" s="3"/>
      <c r="Y40"/>
      <c r="Z40" s="3"/>
      <c r="AA40"/>
    </row>
  </sheetData>
  <sheetProtection algorithmName="SHA-512" hashValue="1uuaxVLypBDpbMIqClDBjUYyDN8FVbpLxw7pPYB4Vrz3Z5LlDWCABP67LUOut9cWyO+TeFV30w0doPKQivNSmg==" saltValue="HjAqRja/xyDmyBJuPNvAjQ==" spinCount="100000" sheet="1" objects="1" scenarios="1" formatCells="0" formatColumns="0" formatRows="0" sort="0" autoFilter="0"/>
  <mergeCells count="13">
    <mergeCell ref="B1:C1"/>
    <mergeCell ref="D1:E1"/>
    <mergeCell ref="F1:G1"/>
    <mergeCell ref="H1:I1"/>
    <mergeCell ref="J1:K1"/>
    <mergeCell ref="V1:W1"/>
    <mergeCell ref="X1:Y1"/>
    <mergeCell ref="Z1:AA1"/>
    <mergeCell ref="L1:M1"/>
    <mergeCell ref="N1:O1"/>
    <mergeCell ref="P1:Q1"/>
    <mergeCell ref="R1:S1"/>
    <mergeCell ref="T1:U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AE40"/>
  <sheetViews>
    <sheetView workbookViewId="0">
      <pane xSplit="1" topLeftCell="B1" activePane="topRight" state="frozen"/>
      <selection pane="topRight"/>
    </sheetView>
  </sheetViews>
  <sheetFormatPr defaultRowHeight="12.5" x14ac:dyDescent="0.25"/>
  <cols>
    <col min="1" max="1" width="50.7265625" customWidth="1"/>
    <col min="2" max="2" width="9.7265625" style="23" customWidth="1"/>
    <col min="3" max="3" width="14.54296875" style="1" customWidth="1"/>
    <col min="4" max="4" width="9.7265625" style="23" customWidth="1"/>
    <col min="5" max="5" width="14.54296875" style="1" customWidth="1"/>
    <col min="6" max="6" width="9.7265625" style="23" customWidth="1"/>
    <col min="7" max="7" width="14.54296875" style="1" customWidth="1"/>
    <col min="8" max="8" width="9.7265625" style="23" customWidth="1"/>
    <col min="9" max="9" width="14.54296875" style="1" customWidth="1"/>
    <col min="10" max="10" width="9.7265625" style="23" customWidth="1"/>
    <col min="11" max="11" width="14.54296875" style="1" customWidth="1"/>
    <col min="12" max="12" width="9.7265625" style="23" customWidth="1"/>
    <col min="13" max="13" width="14.54296875" style="1" customWidth="1"/>
    <col min="14" max="14" width="9.7265625" style="23" customWidth="1"/>
    <col min="15" max="15" width="14.54296875" style="1" customWidth="1"/>
    <col min="16" max="16" width="9.7265625" style="23" customWidth="1"/>
    <col min="17" max="17" width="14.54296875" style="1" customWidth="1"/>
    <col min="18" max="18" width="9.7265625" style="23" customWidth="1"/>
    <col min="19" max="19" width="14.54296875" style="1" customWidth="1"/>
    <col min="20" max="20" width="9.7265625" style="23" customWidth="1"/>
    <col min="21" max="21" width="14.54296875" style="1" customWidth="1"/>
    <col min="22" max="22" width="9.7265625" style="23" customWidth="1"/>
    <col min="23" max="23" width="14.54296875" style="1" customWidth="1"/>
    <col min="24" max="24" width="9.7265625" style="23" customWidth="1"/>
    <col min="25" max="25" width="14.54296875" style="1" customWidth="1"/>
    <col min="26" max="26" width="9.7265625" style="23" customWidth="1"/>
    <col min="27" max="27" width="14.54296875" style="1" customWidth="1"/>
    <col min="28" max="194" width="8.81640625" customWidth="1"/>
  </cols>
  <sheetData>
    <row r="1" spans="1:29" ht="16.5" customHeight="1" x14ac:dyDescent="0.3">
      <c r="A1" s="4" t="s">
        <v>95</v>
      </c>
      <c r="B1" s="626" t="s">
        <v>0</v>
      </c>
      <c r="C1" s="626"/>
      <c r="D1" s="627" t="s">
        <v>1</v>
      </c>
      <c r="E1" s="627"/>
      <c r="F1" s="626" t="s">
        <v>2</v>
      </c>
      <c r="G1" s="626"/>
      <c r="H1" s="627" t="s">
        <v>3</v>
      </c>
      <c r="I1" s="627"/>
      <c r="J1" s="626" t="s">
        <v>4</v>
      </c>
      <c r="K1" s="626"/>
      <c r="L1" s="627" t="s">
        <v>5</v>
      </c>
      <c r="M1" s="627"/>
      <c r="N1" s="626" t="s">
        <v>6</v>
      </c>
      <c r="O1" s="626"/>
      <c r="P1" s="627" t="s">
        <v>7</v>
      </c>
      <c r="Q1" s="627"/>
      <c r="R1" s="626" t="s">
        <v>8</v>
      </c>
      <c r="S1" s="626"/>
      <c r="T1" s="627" t="s">
        <v>9</v>
      </c>
      <c r="U1" s="627"/>
      <c r="V1" s="626" t="s">
        <v>10</v>
      </c>
      <c r="W1" s="626"/>
      <c r="X1" s="627" t="s">
        <v>11</v>
      </c>
      <c r="Y1" s="627"/>
      <c r="Z1" s="628" t="s">
        <v>12</v>
      </c>
      <c r="AA1" s="628"/>
    </row>
    <row r="2" spans="1:29" ht="12.75" customHeight="1" x14ac:dyDescent="0.3">
      <c r="A2" s="4" t="s">
        <v>65</v>
      </c>
      <c r="B2" s="36" t="s">
        <v>13</v>
      </c>
      <c r="C2" s="81" t="s">
        <v>14</v>
      </c>
      <c r="D2" s="41" t="s">
        <v>13</v>
      </c>
      <c r="E2" s="82" t="s">
        <v>14</v>
      </c>
      <c r="F2" s="36" t="s">
        <v>13</v>
      </c>
      <c r="G2" s="81" t="s">
        <v>14</v>
      </c>
      <c r="H2" s="41" t="s">
        <v>13</v>
      </c>
      <c r="I2" s="82" t="s">
        <v>14</v>
      </c>
      <c r="J2" s="36" t="s">
        <v>13</v>
      </c>
      <c r="K2" s="81" t="s">
        <v>14</v>
      </c>
      <c r="L2" s="41" t="s">
        <v>13</v>
      </c>
      <c r="M2" s="82" t="s">
        <v>14</v>
      </c>
      <c r="N2" s="36" t="s">
        <v>13</v>
      </c>
      <c r="O2" s="81" t="s">
        <v>14</v>
      </c>
      <c r="P2" s="41" t="s">
        <v>13</v>
      </c>
      <c r="Q2" s="82" t="s">
        <v>14</v>
      </c>
      <c r="R2" s="36" t="s">
        <v>13</v>
      </c>
      <c r="S2" s="81" t="s">
        <v>14</v>
      </c>
      <c r="T2" s="41" t="s">
        <v>13</v>
      </c>
      <c r="U2" s="82" t="s">
        <v>14</v>
      </c>
      <c r="V2" s="36" t="s">
        <v>13</v>
      </c>
      <c r="W2" s="81" t="s">
        <v>14</v>
      </c>
      <c r="X2" s="41" t="s">
        <v>13</v>
      </c>
      <c r="Y2" s="82" t="s">
        <v>14</v>
      </c>
      <c r="Z2" s="83" t="s">
        <v>13</v>
      </c>
      <c r="AA2" s="17" t="s">
        <v>14</v>
      </c>
    </row>
    <row r="3" spans="1:29" ht="12.75" customHeight="1" x14ac:dyDescent="0.25">
      <c r="A3" s="19" t="s">
        <v>77</v>
      </c>
      <c r="B3" s="16">
        <v>82</v>
      </c>
      <c r="C3" s="13">
        <v>538</v>
      </c>
      <c r="D3" s="23">
        <v>52</v>
      </c>
      <c r="E3" s="1">
        <v>286</v>
      </c>
      <c r="F3" s="16">
        <v>32</v>
      </c>
      <c r="G3" s="13">
        <v>167.5</v>
      </c>
      <c r="H3" s="23">
        <v>37</v>
      </c>
      <c r="I3" s="1">
        <v>278.5</v>
      </c>
      <c r="J3" s="16">
        <v>37</v>
      </c>
      <c r="K3" s="13">
        <v>276.5</v>
      </c>
      <c r="L3" s="23">
        <v>72</v>
      </c>
      <c r="M3" s="1">
        <v>502</v>
      </c>
      <c r="N3" s="16">
        <v>150</v>
      </c>
      <c r="O3" s="13">
        <v>1122</v>
      </c>
      <c r="P3" s="23">
        <v>144</v>
      </c>
      <c r="Q3" s="1">
        <v>1125.5</v>
      </c>
      <c r="R3" s="16">
        <v>100</v>
      </c>
      <c r="S3" s="13">
        <v>606</v>
      </c>
      <c r="T3" s="23">
        <v>119</v>
      </c>
      <c r="U3" s="1">
        <v>796.5</v>
      </c>
      <c r="V3" s="16">
        <v>140</v>
      </c>
      <c r="W3" s="13">
        <v>963.5</v>
      </c>
      <c r="X3" s="23">
        <v>114</v>
      </c>
      <c r="Y3" s="1">
        <v>759</v>
      </c>
      <c r="Z3" s="43">
        <f>B3+D3+F3+H3+J3+L3+N3+P3+R3+T3+V3+X3</f>
        <v>1079</v>
      </c>
      <c r="AA3" s="6">
        <f>C3+E3+G3+I3+K3+M3+O3+Q3+S3+U3+W3+Y3</f>
        <v>7421</v>
      </c>
    </row>
    <row r="4" spans="1:29" ht="12.75" customHeight="1" x14ac:dyDescent="0.25">
      <c r="A4" s="3" t="s">
        <v>38</v>
      </c>
      <c r="B4" s="16"/>
      <c r="C4" s="25">
        <v>160</v>
      </c>
      <c r="E4" s="27">
        <v>98</v>
      </c>
      <c r="F4" s="16"/>
      <c r="G4" s="25">
        <v>62</v>
      </c>
      <c r="I4" s="27">
        <v>72</v>
      </c>
      <c r="J4" s="16"/>
      <c r="K4" s="25">
        <v>74</v>
      </c>
      <c r="M4" s="27">
        <v>140</v>
      </c>
      <c r="N4" s="16"/>
      <c r="O4" s="25">
        <v>292</v>
      </c>
      <c r="Q4" s="27">
        <v>282</v>
      </c>
      <c r="R4" s="16"/>
      <c r="S4" s="25">
        <v>196</v>
      </c>
      <c r="U4" s="27">
        <v>230</v>
      </c>
      <c r="V4" s="16"/>
      <c r="W4" s="25">
        <v>258</v>
      </c>
      <c r="Y4" s="27">
        <v>222</v>
      </c>
      <c r="Z4" s="43"/>
      <c r="AA4" s="7">
        <f>C4+E4+G4+I4+K4+M4+O4+Q4+S4+U4+W4+Y4</f>
        <v>2086</v>
      </c>
    </row>
    <row r="5" spans="1:29" ht="12.75" customHeight="1" x14ac:dyDescent="0.3">
      <c r="A5" s="4" t="s">
        <v>15</v>
      </c>
      <c r="B5" s="16"/>
      <c r="C5" s="26">
        <f>SUM(C3:C4)</f>
        <v>698</v>
      </c>
      <c r="E5" s="10">
        <f>SUM(E3:E4)</f>
        <v>384</v>
      </c>
      <c r="F5" s="16"/>
      <c r="G5" s="26">
        <f>SUM(G3:G4)</f>
        <v>229.5</v>
      </c>
      <c r="I5" s="10">
        <f>SUM(I3:I4)</f>
        <v>350.5</v>
      </c>
      <c r="J5" s="16"/>
      <c r="K5" s="26">
        <f>SUM(K3:K4)</f>
        <v>350.5</v>
      </c>
      <c r="M5" s="10">
        <f>SUM(M3:M4)</f>
        <v>642</v>
      </c>
      <c r="N5" s="16"/>
      <c r="O5" s="26">
        <f>SUM(O3:O4)</f>
        <v>1414</v>
      </c>
      <c r="Q5" s="10">
        <f>SUM(Q3:Q4)</f>
        <v>1407.5</v>
      </c>
      <c r="R5" s="16"/>
      <c r="S5" s="26">
        <f>SUM(S3:S4)</f>
        <v>802</v>
      </c>
      <c r="U5" s="10">
        <f>SUM(U3:U4)</f>
        <v>1026.5</v>
      </c>
      <c r="V5" s="16"/>
      <c r="W5" s="26">
        <f>SUM(W3:W4)</f>
        <v>1221.5</v>
      </c>
      <c r="Y5" s="10">
        <f>SUM(Y3:Y4)</f>
        <v>981</v>
      </c>
      <c r="Z5" s="43"/>
      <c r="AA5" s="9">
        <f>SUM(AA3:AA4)</f>
        <v>9507</v>
      </c>
      <c r="AB5" s="18"/>
      <c r="AC5" s="18"/>
    </row>
    <row r="6" spans="1:29" ht="12.75" customHeight="1" x14ac:dyDescent="0.3">
      <c r="A6" s="3"/>
      <c r="B6" s="16"/>
      <c r="C6" s="26"/>
      <c r="E6" s="10"/>
      <c r="F6" s="16"/>
      <c r="G6" s="26"/>
      <c r="I6" s="10"/>
      <c r="J6" s="16"/>
      <c r="K6" s="26"/>
      <c r="M6" s="10"/>
      <c r="N6" s="16"/>
      <c r="O6" s="26"/>
      <c r="Q6" s="10"/>
      <c r="R6" s="16"/>
      <c r="S6" s="26"/>
      <c r="U6" s="10"/>
      <c r="V6" s="16"/>
      <c r="W6" s="26"/>
      <c r="Y6" s="10"/>
      <c r="Z6" s="43"/>
      <c r="AA6" s="9"/>
      <c r="AB6" s="18"/>
      <c r="AC6" s="18"/>
    </row>
    <row r="7" spans="1:29" s="3" customFormat="1" ht="12.75" customHeight="1" x14ac:dyDescent="0.25">
      <c r="A7" s="3" t="s">
        <v>67</v>
      </c>
      <c r="B7" s="16"/>
      <c r="C7" s="92">
        <v>27823.06</v>
      </c>
      <c r="D7" s="23"/>
      <c r="E7" s="93">
        <v>8139.06</v>
      </c>
      <c r="F7" s="16"/>
      <c r="G7" s="92">
        <v>10790.24</v>
      </c>
      <c r="H7" s="23"/>
      <c r="I7" s="93">
        <v>7703.06</v>
      </c>
      <c r="J7" s="16"/>
      <c r="K7" s="92">
        <v>17652.169999999998</v>
      </c>
      <c r="L7" s="23"/>
      <c r="M7" s="93">
        <v>29416.33</v>
      </c>
      <c r="N7" s="16"/>
      <c r="O7" s="92">
        <v>33468.269999999997</v>
      </c>
      <c r="P7" s="23"/>
      <c r="Q7" s="93">
        <v>57078.31</v>
      </c>
      <c r="R7" s="16"/>
      <c r="S7" s="92">
        <v>29380.63</v>
      </c>
      <c r="T7" s="23"/>
      <c r="U7" s="93">
        <v>54562.98</v>
      </c>
      <c r="V7" s="16"/>
      <c r="W7" s="92">
        <v>42198.2</v>
      </c>
      <c r="X7" s="23"/>
      <c r="Y7" s="93">
        <v>41499.589999999997</v>
      </c>
      <c r="Z7" s="72"/>
      <c r="AA7" s="95">
        <f>C7+E7+G7+I7+K7+M7+O7+Q7+S7+U7+W7+Y7</f>
        <v>359711.9</v>
      </c>
      <c r="AC7" s="93"/>
    </row>
    <row r="8" spans="1:29" ht="12.75" customHeight="1" x14ac:dyDescent="0.3">
      <c r="A8" s="4"/>
      <c r="B8" s="16"/>
      <c r="C8" s="26"/>
      <c r="E8" s="10"/>
      <c r="F8" s="16"/>
      <c r="G8" s="26"/>
      <c r="I8" s="10"/>
      <c r="J8" s="16"/>
      <c r="K8" s="26"/>
      <c r="M8" s="10"/>
      <c r="N8" s="16"/>
      <c r="O8" s="26"/>
      <c r="Q8" s="10"/>
      <c r="R8" s="16"/>
      <c r="S8" s="26"/>
      <c r="U8" s="10"/>
      <c r="V8" s="16"/>
      <c r="W8" s="26"/>
      <c r="Y8" s="10"/>
      <c r="Z8" s="72"/>
      <c r="AA8" s="9"/>
      <c r="AC8" s="11"/>
    </row>
    <row r="9" spans="1:29" ht="12.65" customHeight="1" x14ac:dyDescent="0.3">
      <c r="A9" s="4" t="s">
        <v>24</v>
      </c>
      <c r="B9" s="16"/>
      <c r="C9" s="13"/>
      <c r="F9" s="16"/>
      <c r="G9" s="13"/>
      <c r="J9" s="16"/>
      <c r="K9" s="13"/>
      <c r="N9" s="16"/>
      <c r="O9" s="13"/>
      <c r="R9" s="16"/>
      <c r="S9" s="13"/>
      <c r="V9" s="16"/>
      <c r="W9" s="13"/>
      <c r="Z9" s="43"/>
      <c r="AA9" s="6"/>
    </row>
    <row r="10" spans="1:29" ht="12.75" customHeight="1" x14ac:dyDescent="0.25">
      <c r="A10" s="3" t="s">
        <v>26</v>
      </c>
      <c r="B10" s="16">
        <v>42</v>
      </c>
      <c r="C10" s="13">
        <v>2510.2399999999998</v>
      </c>
      <c r="D10" s="23">
        <v>20</v>
      </c>
      <c r="E10" s="1">
        <v>864.08</v>
      </c>
      <c r="F10" s="16">
        <v>16</v>
      </c>
      <c r="G10" s="13">
        <v>879.53</v>
      </c>
      <c r="H10" s="23">
        <v>11</v>
      </c>
      <c r="I10" s="1">
        <v>445.22</v>
      </c>
      <c r="J10" s="16">
        <v>23</v>
      </c>
      <c r="K10" s="13">
        <v>1395.52</v>
      </c>
      <c r="L10" s="23">
        <v>30</v>
      </c>
      <c r="M10" s="1">
        <v>2069.16</v>
      </c>
      <c r="N10" s="16">
        <v>41</v>
      </c>
      <c r="O10" s="13">
        <v>2282.9899999999998</v>
      </c>
      <c r="P10" s="530">
        <v>58</v>
      </c>
      <c r="Q10" s="532">
        <v>2939.13</v>
      </c>
      <c r="R10" s="16">
        <v>55</v>
      </c>
      <c r="S10" s="13">
        <v>2557.09</v>
      </c>
      <c r="T10" s="23">
        <v>65</v>
      </c>
      <c r="U10" s="1">
        <v>3181.29</v>
      </c>
      <c r="V10" s="16">
        <v>41</v>
      </c>
      <c r="W10" s="13">
        <v>2522.9699999999998</v>
      </c>
      <c r="X10" s="23">
        <v>54</v>
      </c>
      <c r="Y10" s="1">
        <v>2793.76</v>
      </c>
      <c r="Z10" s="43">
        <f t="shared" ref="Z10:AA13" si="0">B10+D10+F10+H10+J10+L10+N10+P10+R10+T10+V10+X10</f>
        <v>456</v>
      </c>
      <c r="AA10" s="6">
        <f t="shared" si="0"/>
        <v>24440.980000000003</v>
      </c>
    </row>
    <row r="11" spans="1:29" ht="12.75" customHeight="1" x14ac:dyDescent="0.25">
      <c r="A11" s="3" t="s">
        <v>79</v>
      </c>
      <c r="B11" s="16">
        <v>2</v>
      </c>
      <c r="C11" s="13">
        <v>25.41</v>
      </c>
      <c r="F11" s="16">
        <v>3</v>
      </c>
      <c r="G11" s="13">
        <v>155.94</v>
      </c>
      <c r="H11" s="23">
        <v>3</v>
      </c>
      <c r="I11" s="1">
        <v>27.39</v>
      </c>
      <c r="J11" s="16">
        <v>2</v>
      </c>
      <c r="K11" s="13">
        <v>40.82</v>
      </c>
      <c r="L11" s="23">
        <v>2</v>
      </c>
      <c r="M11" s="1">
        <v>40.82</v>
      </c>
      <c r="N11" s="16">
        <v>2</v>
      </c>
      <c r="O11" s="13">
        <v>358.02</v>
      </c>
      <c r="P11" s="530">
        <v>4</v>
      </c>
      <c r="Q11" s="532">
        <v>1001.17</v>
      </c>
      <c r="R11" s="16">
        <v>3</v>
      </c>
      <c r="S11" s="13">
        <v>47.61</v>
      </c>
      <c r="T11" s="23">
        <v>0</v>
      </c>
      <c r="U11" s="1">
        <v>-4</v>
      </c>
      <c r="V11" s="16">
        <v>1</v>
      </c>
      <c r="W11" s="13">
        <v>8.48</v>
      </c>
      <c r="X11" s="23">
        <v>1</v>
      </c>
      <c r="Y11" s="1">
        <v>34.21</v>
      </c>
      <c r="Z11" s="43">
        <f t="shared" ref="Z11" si="1">B11+D11+F11+H11+J11+L11+N11+P11+R11+T11+V11+X11</f>
        <v>23</v>
      </c>
      <c r="AA11" s="6">
        <f t="shared" ref="AA11" si="2">C11+E11+G11+I11+K11+M11+O11+Q11+S11+U11+W11+Y11</f>
        <v>1735.87</v>
      </c>
    </row>
    <row r="12" spans="1:29" ht="12.75" customHeight="1" x14ac:dyDescent="0.25">
      <c r="A12" s="360" t="s">
        <v>76</v>
      </c>
      <c r="B12" s="16">
        <v>-2</v>
      </c>
      <c r="C12" s="13">
        <v>-170.88</v>
      </c>
      <c r="D12" s="23">
        <v>-2</v>
      </c>
      <c r="E12" s="1">
        <v>-229.54</v>
      </c>
      <c r="F12" s="16"/>
      <c r="G12" s="13"/>
      <c r="J12" s="16"/>
      <c r="K12" s="13"/>
      <c r="L12" s="23">
        <v>0</v>
      </c>
      <c r="M12" s="1">
        <v>-12.77</v>
      </c>
      <c r="N12" s="16">
        <v>0</v>
      </c>
      <c r="O12" s="13">
        <v>-36.090000000000003</v>
      </c>
      <c r="P12" s="530">
        <v>3</v>
      </c>
      <c r="Q12" s="532">
        <v>123.1</v>
      </c>
      <c r="R12" s="16">
        <v>-2</v>
      </c>
      <c r="S12" s="13">
        <v>-120.78</v>
      </c>
      <c r="T12" s="23">
        <v>1</v>
      </c>
      <c r="U12" s="1">
        <v>14.68</v>
      </c>
      <c r="V12" s="16">
        <v>2</v>
      </c>
      <c r="W12" s="13">
        <v>-16.920000000000002</v>
      </c>
      <c r="X12" s="23">
        <v>2</v>
      </c>
      <c r="Y12" s="1">
        <v>36.43</v>
      </c>
      <c r="Z12" s="43">
        <f t="shared" si="0"/>
        <v>2</v>
      </c>
      <c r="AA12" s="6">
        <f t="shared" si="0"/>
        <v>-412.76999999999992</v>
      </c>
    </row>
    <row r="13" spans="1:29" ht="12.75" customHeight="1" x14ac:dyDescent="0.25">
      <c r="A13" s="3" t="s">
        <v>72</v>
      </c>
      <c r="B13" s="25"/>
      <c r="C13" s="14"/>
      <c r="D13" s="27"/>
      <c r="E13" s="2"/>
      <c r="F13" s="25"/>
      <c r="G13" s="14"/>
      <c r="H13" s="27"/>
      <c r="I13" s="2"/>
      <c r="J13" s="25"/>
      <c r="K13" s="14"/>
      <c r="L13" s="27"/>
      <c r="M13" s="2"/>
      <c r="N13" s="25"/>
      <c r="O13" s="14"/>
      <c r="P13" s="27"/>
      <c r="Q13" s="2"/>
      <c r="R13" s="25"/>
      <c r="S13" s="14"/>
      <c r="T13" s="27"/>
      <c r="U13" s="2"/>
      <c r="V13" s="25"/>
      <c r="W13" s="14"/>
      <c r="X13" s="27"/>
      <c r="Y13" s="2"/>
      <c r="Z13" s="43">
        <f t="shared" si="0"/>
        <v>0</v>
      </c>
      <c r="AA13" s="6">
        <f t="shared" si="0"/>
        <v>0</v>
      </c>
      <c r="AB13" s="1"/>
    </row>
    <row r="14" spans="1:29" ht="12.75" customHeight="1" x14ac:dyDescent="0.3">
      <c r="A14" s="20" t="s">
        <v>20</v>
      </c>
      <c r="B14" s="16">
        <f t="shared" ref="B14:AA14" si="3">SUM(B10:B13)</f>
        <v>42</v>
      </c>
      <c r="C14" s="26">
        <f t="shared" si="3"/>
        <v>2364.7699999999995</v>
      </c>
      <c r="D14" s="23">
        <f t="shared" si="3"/>
        <v>18</v>
      </c>
      <c r="E14" s="529">
        <f t="shared" si="3"/>
        <v>634.54000000000008</v>
      </c>
      <c r="F14" s="16">
        <f t="shared" si="3"/>
        <v>19</v>
      </c>
      <c r="G14" s="26">
        <f t="shared" si="3"/>
        <v>1035.47</v>
      </c>
      <c r="H14" s="23">
        <f t="shared" si="3"/>
        <v>14</v>
      </c>
      <c r="I14" s="10">
        <f t="shared" si="3"/>
        <v>472.61</v>
      </c>
      <c r="J14" s="16">
        <f t="shared" si="3"/>
        <v>25</v>
      </c>
      <c r="K14" s="26">
        <f t="shared" si="3"/>
        <v>1436.34</v>
      </c>
      <c r="L14" s="23">
        <f t="shared" si="3"/>
        <v>32</v>
      </c>
      <c r="M14" s="10">
        <f t="shared" si="3"/>
        <v>2097.21</v>
      </c>
      <c r="N14" s="16">
        <f t="shared" si="3"/>
        <v>43</v>
      </c>
      <c r="O14" s="26">
        <f t="shared" si="3"/>
        <v>2604.9199999999996</v>
      </c>
      <c r="P14" s="23">
        <f t="shared" si="3"/>
        <v>65</v>
      </c>
      <c r="Q14" s="10">
        <f t="shared" si="3"/>
        <v>4063.4</v>
      </c>
      <c r="R14" s="16">
        <f t="shared" si="3"/>
        <v>56</v>
      </c>
      <c r="S14" s="26">
        <f t="shared" si="3"/>
        <v>2483.92</v>
      </c>
      <c r="T14" s="23">
        <f t="shared" si="3"/>
        <v>66</v>
      </c>
      <c r="U14" s="10">
        <f t="shared" si="3"/>
        <v>3191.97</v>
      </c>
      <c r="V14" s="16">
        <f t="shared" si="3"/>
        <v>44</v>
      </c>
      <c r="W14" s="26">
        <f t="shared" si="3"/>
        <v>2514.5299999999997</v>
      </c>
      <c r="X14" s="23">
        <f t="shared" si="3"/>
        <v>57</v>
      </c>
      <c r="Y14" s="10">
        <f t="shared" si="3"/>
        <v>2864.4</v>
      </c>
      <c r="Z14" s="73">
        <f t="shared" si="3"/>
        <v>481</v>
      </c>
      <c r="AA14" s="22">
        <f t="shared" si="3"/>
        <v>25764.080000000002</v>
      </c>
    </row>
    <row r="15" spans="1:29" ht="12.75" customHeight="1" x14ac:dyDescent="0.25">
      <c r="B15" s="16"/>
      <c r="C15" s="13"/>
      <c r="F15" s="16"/>
      <c r="G15" s="13"/>
      <c r="J15" s="16"/>
      <c r="K15" s="13"/>
      <c r="N15" s="16"/>
      <c r="O15" s="13"/>
      <c r="R15" s="16"/>
      <c r="S15" s="13"/>
      <c r="V15" s="16"/>
      <c r="W15" s="13"/>
      <c r="Z15" s="43"/>
      <c r="AA15" s="6"/>
    </row>
    <row r="16" spans="1:29" ht="12.75" customHeight="1" x14ac:dyDescent="0.3">
      <c r="A16" s="4" t="s">
        <v>25</v>
      </c>
      <c r="B16" s="16"/>
      <c r="C16" s="13"/>
      <c r="F16" s="16"/>
      <c r="G16" s="13"/>
      <c r="J16" s="16"/>
      <c r="K16" s="13"/>
      <c r="N16" s="16"/>
      <c r="O16" s="13"/>
      <c r="R16" s="16"/>
      <c r="S16" s="13"/>
      <c r="V16" s="16"/>
      <c r="W16" s="13"/>
      <c r="Z16" s="43"/>
      <c r="AA16" s="6"/>
    </row>
    <row r="17" spans="1:29" ht="12.75" customHeight="1" x14ac:dyDescent="0.25">
      <c r="A17" s="3" t="s">
        <v>49</v>
      </c>
      <c r="B17" s="16"/>
      <c r="C17" s="13"/>
      <c r="F17" s="16"/>
      <c r="G17" s="13"/>
      <c r="H17" s="29"/>
      <c r="I17" s="29"/>
      <c r="J17" s="16"/>
      <c r="K17" s="13"/>
      <c r="N17" s="16"/>
      <c r="O17" s="13"/>
      <c r="R17" s="16"/>
      <c r="S17" s="13"/>
      <c r="V17" s="16"/>
      <c r="W17" s="13"/>
      <c r="Z17" s="43">
        <f t="shared" ref="Z17:AA21" si="4">B17+D17+F17+H17+J17+L17+N17+P17+R17+T17+V17+X17</f>
        <v>0</v>
      </c>
      <c r="AA17" s="6">
        <f t="shared" si="4"/>
        <v>0</v>
      </c>
    </row>
    <row r="18" spans="1:29" ht="12.75" customHeight="1" x14ac:dyDescent="0.25">
      <c r="A18" s="3" t="s">
        <v>22</v>
      </c>
      <c r="B18" s="16"/>
      <c r="C18" s="13"/>
      <c r="F18" s="16"/>
      <c r="G18" s="13"/>
      <c r="J18" s="16"/>
      <c r="K18" s="13"/>
      <c r="M18" s="532"/>
      <c r="N18" s="16"/>
      <c r="O18" s="13"/>
      <c r="R18" s="16"/>
      <c r="S18" s="13"/>
      <c r="V18" s="16"/>
      <c r="W18" s="13"/>
      <c r="Z18" s="43">
        <f t="shared" si="4"/>
        <v>0</v>
      </c>
      <c r="AA18" s="6">
        <f t="shared" si="4"/>
        <v>0</v>
      </c>
    </row>
    <row r="19" spans="1:29" ht="12.75" customHeight="1" x14ac:dyDescent="0.25">
      <c r="A19" s="3" t="s">
        <v>53</v>
      </c>
      <c r="B19" s="16"/>
      <c r="C19" s="16"/>
      <c r="D19" s="23">
        <v>0</v>
      </c>
      <c r="E19" s="530">
        <v>1056.8</v>
      </c>
      <c r="F19" s="16">
        <v>0</v>
      </c>
      <c r="G19" s="16">
        <v>800.64</v>
      </c>
      <c r="H19" s="23">
        <v>-1</v>
      </c>
      <c r="I19" s="530">
        <v>1044.81</v>
      </c>
      <c r="J19" s="16"/>
      <c r="K19" s="13"/>
      <c r="N19" s="16">
        <v>2</v>
      </c>
      <c r="O19" s="13">
        <v>710.28</v>
      </c>
      <c r="P19" s="23">
        <v>0</v>
      </c>
      <c r="Q19" s="532">
        <v>959.02</v>
      </c>
      <c r="R19" s="16">
        <v>1</v>
      </c>
      <c r="S19" s="13">
        <v>274.94</v>
      </c>
      <c r="T19" s="23">
        <v>-1</v>
      </c>
      <c r="U19" s="1">
        <v>456.11</v>
      </c>
      <c r="V19" s="16"/>
      <c r="W19" s="13"/>
      <c r="X19" s="23">
        <v>-1</v>
      </c>
      <c r="Y19" s="1">
        <v>1121.71</v>
      </c>
      <c r="Z19" s="43">
        <f t="shared" si="4"/>
        <v>0</v>
      </c>
      <c r="AA19" s="6">
        <f t="shared" si="4"/>
        <v>6424.3099999999986</v>
      </c>
    </row>
    <row r="20" spans="1:29" ht="12.75" customHeight="1" x14ac:dyDescent="0.25">
      <c r="A20" s="3" t="s">
        <v>23</v>
      </c>
      <c r="B20" s="16">
        <v>5</v>
      </c>
      <c r="C20" s="16">
        <v>1507.78</v>
      </c>
      <c r="D20" s="23">
        <v>1</v>
      </c>
      <c r="E20" s="530">
        <v>548.67999999999995</v>
      </c>
      <c r="F20" s="16">
        <v>2</v>
      </c>
      <c r="G20" s="16">
        <v>1018.73</v>
      </c>
      <c r="H20" s="23">
        <v>7</v>
      </c>
      <c r="I20" s="530">
        <v>3834.62</v>
      </c>
      <c r="J20" s="16">
        <v>4</v>
      </c>
      <c r="K20" s="13">
        <v>2306.67</v>
      </c>
      <c r="L20" s="23">
        <v>2</v>
      </c>
      <c r="M20" s="532">
        <v>326.75</v>
      </c>
      <c r="N20" s="16">
        <v>1</v>
      </c>
      <c r="O20" s="13">
        <v>822.92</v>
      </c>
      <c r="P20" s="23">
        <v>1</v>
      </c>
      <c r="Q20" s="532">
        <v>469.1</v>
      </c>
      <c r="R20" s="16"/>
      <c r="S20" s="13"/>
      <c r="T20" s="23">
        <v>4</v>
      </c>
      <c r="U20" s="1">
        <v>1685.19</v>
      </c>
      <c r="V20" s="16"/>
      <c r="W20" s="13"/>
      <c r="X20" s="23">
        <v>2</v>
      </c>
      <c r="Y20" s="1">
        <v>708.57</v>
      </c>
      <c r="Z20" s="43">
        <f t="shared" si="4"/>
        <v>29</v>
      </c>
      <c r="AA20" s="6">
        <f t="shared" si="4"/>
        <v>13229.01</v>
      </c>
    </row>
    <row r="21" spans="1:29" ht="12.75" customHeight="1" x14ac:dyDescent="0.25">
      <c r="A21" s="3" t="s">
        <v>55</v>
      </c>
      <c r="B21" s="25">
        <v>1</v>
      </c>
      <c r="C21" s="14">
        <v>782.11</v>
      </c>
      <c r="D21" s="27"/>
      <c r="E21" s="2"/>
      <c r="F21" s="25"/>
      <c r="G21" s="14"/>
      <c r="H21" s="27"/>
      <c r="I21" s="2"/>
      <c r="J21" s="16"/>
      <c r="K21" s="13"/>
      <c r="N21" s="16"/>
      <c r="O21" s="13"/>
      <c r="P21" s="23">
        <v>4</v>
      </c>
      <c r="Q21" s="1">
        <v>2852.66</v>
      </c>
      <c r="R21" s="16">
        <v>1</v>
      </c>
      <c r="S21" s="13">
        <v>162.71</v>
      </c>
      <c r="V21" s="16"/>
      <c r="W21" s="13"/>
      <c r="Z21" s="43">
        <f t="shared" si="4"/>
        <v>6</v>
      </c>
      <c r="AA21" s="6">
        <f t="shared" si="4"/>
        <v>3797.48</v>
      </c>
    </row>
    <row r="22" spans="1:29" ht="12.75" customHeight="1" x14ac:dyDescent="0.3">
      <c r="A22" s="4" t="s">
        <v>21</v>
      </c>
      <c r="B22" s="16">
        <f t="shared" ref="B22:AA22" si="5">SUM(B17:B21)</f>
        <v>6</v>
      </c>
      <c r="C22" s="26">
        <f t="shared" si="5"/>
        <v>2289.89</v>
      </c>
      <c r="D22" s="23">
        <f t="shared" si="5"/>
        <v>1</v>
      </c>
      <c r="E22" s="10">
        <f t="shared" si="5"/>
        <v>1605.48</v>
      </c>
      <c r="F22" s="16">
        <f t="shared" si="5"/>
        <v>2</v>
      </c>
      <c r="G22" s="26">
        <f t="shared" si="5"/>
        <v>1819.37</v>
      </c>
      <c r="H22" s="23">
        <f t="shared" si="5"/>
        <v>6</v>
      </c>
      <c r="I22" s="10">
        <f t="shared" si="5"/>
        <v>4879.43</v>
      </c>
      <c r="J22" s="35">
        <f t="shared" si="5"/>
        <v>4</v>
      </c>
      <c r="K22" s="32">
        <f t="shared" si="5"/>
        <v>2306.67</v>
      </c>
      <c r="L22" s="34">
        <f t="shared" si="5"/>
        <v>2</v>
      </c>
      <c r="M22" s="33">
        <f t="shared" si="5"/>
        <v>326.75</v>
      </c>
      <c r="N22" s="35">
        <f t="shared" si="5"/>
        <v>3</v>
      </c>
      <c r="O22" s="32">
        <f t="shared" si="5"/>
        <v>1533.1999999999998</v>
      </c>
      <c r="P22" s="34">
        <f t="shared" si="5"/>
        <v>5</v>
      </c>
      <c r="Q22" s="33">
        <f t="shared" si="5"/>
        <v>4280.78</v>
      </c>
      <c r="R22" s="35">
        <f t="shared" si="5"/>
        <v>2</v>
      </c>
      <c r="S22" s="32">
        <f t="shared" si="5"/>
        <v>437.65</v>
      </c>
      <c r="T22" s="34">
        <f t="shared" si="5"/>
        <v>3</v>
      </c>
      <c r="U22" s="33">
        <f t="shared" si="5"/>
        <v>2141.3000000000002</v>
      </c>
      <c r="V22" s="35">
        <f t="shared" si="5"/>
        <v>0</v>
      </c>
      <c r="W22" s="32">
        <f t="shared" si="5"/>
        <v>0</v>
      </c>
      <c r="X22" s="34">
        <f t="shared" si="5"/>
        <v>1</v>
      </c>
      <c r="Y22" s="33">
        <f t="shared" si="5"/>
        <v>1830.2800000000002</v>
      </c>
      <c r="Z22" s="73">
        <f t="shared" si="5"/>
        <v>35</v>
      </c>
      <c r="AA22" s="22">
        <f t="shared" si="5"/>
        <v>23450.799999999999</v>
      </c>
    </row>
    <row r="23" spans="1:29" ht="12.75" customHeight="1" x14ac:dyDescent="0.3">
      <c r="A23" s="4"/>
      <c r="B23" s="16"/>
      <c r="C23" s="30"/>
      <c r="E23" s="5"/>
      <c r="F23" s="16"/>
      <c r="G23" s="30"/>
      <c r="I23" s="5"/>
      <c r="J23" s="16"/>
      <c r="K23" s="30"/>
      <c r="M23" s="5"/>
      <c r="N23" s="16"/>
      <c r="O23" s="30"/>
      <c r="Q23" s="5"/>
      <c r="R23" s="16"/>
      <c r="S23" s="30"/>
      <c r="U23" s="5"/>
      <c r="V23" s="16"/>
      <c r="W23" s="30"/>
      <c r="Y23" s="5"/>
      <c r="Z23" s="43"/>
      <c r="AA23" s="8"/>
    </row>
    <row r="24" spans="1:29" ht="12.75" customHeight="1" x14ac:dyDescent="0.3">
      <c r="A24" s="4" t="s">
        <v>27</v>
      </c>
      <c r="B24" s="16"/>
      <c r="C24" s="13"/>
      <c r="F24" s="16"/>
      <c r="G24" s="13"/>
      <c r="J24" s="16"/>
      <c r="K24" s="13"/>
      <c r="N24" s="16"/>
      <c r="O24" s="13"/>
      <c r="R24" s="16"/>
      <c r="S24" s="13"/>
      <c r="V24" s="16"/>
      <c r="W24" s="13"/>
      <c r="X24" s="530"/>
      <c r="Y24" s="532"/>
      <c r="Z24" s="43"/>
      <c r="AA24" s="6"/>
    </row>
    <row r="25" spans="1:29" ht="12.75" customHeight="1" x14ac:dyDescent="0.25">
      <c r="A25" s="3" t="s">
        <v>50</v>
      </c>
      <c r="B25" s="16">
        <v>8</v>
      </c>
      <c r="C25" s="13">
        <v>383.75</v>
      </c>
      <c r="D25" s="23">
        <v>8</v>
      </c>
      <c r="E25" s="1">
        <v>495.84</v>
      </c>
      <c r="F25" s="16">
        <v>4</v>
      </c>
      <c r="G25" s="13">
        <v>264</v>
      </c>
      <c r="H25" s="23">
        <v>18</v>
      </c>
      <c r="I25" s="1">
        <v>677</v>
      </c>
      <c r="J25" s="16">
        <v>16</v>
      </c>
      <c r="K25" s="13">
        <v>288.99</v>
      </c>
      <c r="L25" s="23">
        <v>15</v>
      </c>
      <c r="M25" s="1">
        <v>523.99</v>
      </c>
      <c r="N25" s="16">
        <v>27</v>
      </c>
      <c r="O25" s="15">
        <v>1276.3800000000001</v>
      </c>
      <c r="P25" s="23">
        <v>42</v>
      </c>
      <c r="Q25" s="28">
        <v>2053.42</v>
      </c>
      <c r="R25" s="16">
        <v>25</v>
      </c>
      <c r="S25" s="15">
        <v>859.09</v>
      </c>
      <c r="T25" s="23">
        <v>33</v>
      </c>
      <c r="U25" s="28">
        <v>2735.38</v>
      </c>
      <c r="V25" s="16">
        <v>31</v>
      </c>
      <c r="W25" s="15">
        <v>1700.39</v>
      </c>
      <c r="X25" s="530">
        <v>21</v>
      </c>
      <c r="Y25" s="533">
        <v>2669.46</v>
      </c>
      <c r="Z25" s="43">
        <f>B25+D25+F25+H25+J25+L25+N25+P25+R25+T25+V25+X25</f>
        <v>248</v>
      </c>
      <c r="AA25" s="12">
        <f>C25+E25+G25+I25+K25+M25+O25+Q25+S25+U25+W25+Y25</f>
        <v>13927.689999999999</v>
      </c>
    </row>
    <row r="26" spans="1:29" ht="12.75" customHeight="1" x14ac:dyDescent="0.25">
      <c r="A26" s="3" t="s">
        <v>51</v>
      </c>
      <c r="B26" s="16">
        <v>1</v>
      </c>
      <c r="C26" s="13">
        <v>21.52</v>
      </c>
      <c r="D26" s="530">
        <v>0</v>
      </c>
      <c r="E26" s="532">
        <v>0</v>
      </c>
      <c r="F26" s="16"/>
      <c r="G26" s="13"/>
      <c r="H26" s="23">
        <v>0</v>
      </c>
      <c r="I26" s="1">
        <v>0</v>
      </c>
      <c r="J26" s="16">
        <v>1</v>
      </c>
      <c r="K26" s="13">
        <v>48.04</v>
      </c>
      <c r="N26" s="16">
        <v>2</v>
      </c>
      <c r="O26" s="15">
        <v>60.96</v>
      </c>
      <c r="Q26" s="28"/>
      <c r="R26" s="16">
        <v>1</v>
      </c>
      <c r="S26" s="15">
        <v>44.92</v>
      </c>
      <c r="T26" s="23">
        <v>0</v>
      </c>
      <c r="U26" s="28">
        <v>0</v>
      </c>
      <c r="V26" s="16"/>
      <c r="W26" s="15"/>
      <c r="X26" s="23">
        <v>1</v>
      </c>
      <c r="Y26" s="28">
        <v>10.83</v>
      </c>
      <c r="Z26" s="43">
        <f>B26+D26+F26+H26+J26+L26+N26+P26+R26+T26+V26+X26</f>
        <v>6</v>
      </c>
      <c r="AA26" s="12">
        <f>C26+E26+G26+I26+K26+M26+O26+Q26+S26+U26+W26+Y26</f>
        <v>186.27</v>
      </c>
    </row>
    <row r="27" spans="1:29" s="45" customFormat="1" ht="12.75" customHeight="1" x14ac:dyDescent="0.3">
      <c r="A27" s="39" t="s">
        <v>68</v>
      </c>
      <c r="B27" s="42">
        <f t="shared" ref="B27:Y27" si="6">B25+B26</f>
        <v>9</v>
      </c>
      <c r="C27" s="59">
        <f t="shared" si="6"/>
        <v>405.27</v>
      </c>
      <c r="D27" s="60">
        <f t="shared" si="6"/>
        <v>8</v>
      </c>
      <c r="E27" s="61">
        <f t="shared" si="6"/>
        <v>495.84</v>
      </c>
      <c r="F27" s="42">
        <f t="shared" si="6"/>
        <v>4</v>
      </c>
      <c r="G27" s="59">
        <f t="shared" si="6"/>
        <v>264</v>
      </c>
      <c r="H27" s="60">
        <f t="shared" si="6"/>
        <v>18</v>
      </c>
      <c r="I27" s="61">
        <f t="shared" si="6"/>
        <v>677</v>
      </c>
      <c r="J27" s="42">
        <f t="shared" si="6"/>
        <v>17</v>
      </c>
      <c r="K27" s="59">
        <f t="shared" si="6"/>
        <v>337.03000000000003</v>
      </c>
      <c r="L27" s="60">
        <f t="shared" si="6"/>
        <v>15</v>
      </c>
      <c r="M27" s="61">
        <f t="shared" si="6"/>
        <v>523.99</v>
      </c>
      <c r="N27" s="42">
        <f t="shared" si="6"/>
        <v>29</v>
      </c>
      <c r="O27" s="59">
        <f t="shared" si="6"/>
        <v>1337.3400000000001</v>
      </c>
      <c r="P27" s="60">
        <f t="shared" si="6"/>
        <v>42</v>
      </c>
      <c r="Q27" s="61">
        <f t="shared" si="6"/>
        <v>2053.42</v>
      </c>
      <c r="R27" s="42">
        <f t="shared" si="6"/>
        <v>26</v>
      </c>
      <c r="S27" s="59">
        <f t="shared" si="6"/>
        <v>904.01</v>
      </c>
      <c r="T27" s="60">
        <f t="shared" si="6"/>
        <v>33</v>
      </c>
      <c r="U27" s="61">
        <f t="shared" si="6"/>
        <v>2735.38</v>
      </c>
      <c r="V27" s="42">
        <f t="shared" si="6"/>
        <v>31</v>
      </c>
      <c r="W27" s="59">
        <f t="shared" si="6"/>
        <v>1700.39</v>
      </c>
      <c r="X27" s="60">
        <f t="shared" si="6"/>
        <v>22</v>
      </c>
      <c r="Y27" s="61">
        <f t="shared" si="6"/>
        <v>2680.29</v>
      </c>
      <c r="Z27" s="66">
        <f t="shared" ref="Z27:AA27" si="7">SUM(Z25:Z26)</f>
        <v>254</v>
      </c>
      <c r="AA27" s="94">
        <f t="shared" si="7"/>
        <v>14113.96</v>
      </c>
    </row>
    <row r="28" spans="1:29" s="45" customFormat="1" ht="12.75" customHeight="1" x14ac:dyDescent="0.3">
      <c r="A28" s="39"/>
      <c r="B28" s="37"/>
      <c r="C28" s="63"/>
      <c r="D28" s="47"/>
      <c r="E28" s="62"/>
      <c r="F28" s="37"/>
      <c r="G28" s="63"/>
      <c r="H28" s="47"/>
      <c r="I28" s="62"/>
      <c r="J28" s="37"/>
      <c r="K28" s="63"/>
      <c r="L28" s="47"/>
      <c r="M28" s="62"/>
      <c r="N28" s="37"/>
      <c r="O28" s="63"/>
      <c r="P28" s="47"/>
      <c r="Q28" s="62"/>
      <c r="R28" s="37"/>
      <c r="S28" s="63"/>
      <c r="T28" s="47"/>
      <c r="U28" s="62"/>
      <c r="V28" s="37"/>
      <c r="W28" s="63"/>
      <c r="X28" s="47"/>
      <c r="Y28" s="62"/>
      <c r="Z28" s="40"/>
      <c r="AA28" s="64"/>
    </row>
    <row r="29" spans="1:29" ht="12.75" customHeight="1" x14ac:dyDescent="0.3">
      <c r="A29" s="21" t="s">
        <v>19</v>
      </c>
      <c r="B29" s="16"/>
      <c r="C29" s="26">
        <f>SUM(C14+C22+C27)</f>
        <v>5059.93</v>
      </c>
      <c r="E29" s="10">
        <f>SUM(E14+E22+E27)</f>
        <v>2735.86</v>
      </c>
      <c r="F29" s="16"/>
      <c r="G29" s="26">
        <f>SUM(G14+G22+G27)</f>
        <v>3118.84</v>
      </c>
      <c r="I29" s="10">
        <f>SUM(I14+I22+I27)</f>
        <v>6029.04</v>
      </c>
      <c r="J29" s="16"/>
      <c r="K29" s="26">
        <f>SUM(K14+K22+K27)</f>
        <v>4080.0400000000004</v>
      </c>
      <c r="M29" s="10">
        <f>SUM(M14+M22+M27)</f>
        <v>2947.95</v>
      </c>
      <c r="N29" s="16"/>
      <c r="O29" s="26">
        <f>SUM(O14+O22+O27)</f>
        <v>5475.4599999999991</v>
      </c>
      <c r="Q29" s="10">
        <f>SUM(Q14+Q22+Q27)</f>
        <v>10397.6</v>
      </c>
      <c r="R29" s="16"/>
      <c r="S29" s="26">
        <f>SUM(S14+S22+S27)</f>
        <v>3825.58</v>
      </c>
      <c r="U29" s="10">
        <f>SUM(U14+U22+U27)</f>
        <v>8068.6500000000005</v>
      </c>
      <c r="V29" s="16"/>
      <c r="W29" s="26">
        <f>SUM(W14+W22+W27)</f>
        <v>4214.92</v>
      </c>
      <c r="Y29" s="10">
        <f>SUM(Y14+Y22+Y27)</f>
        <v>7374.97</v>
      </c>
      <c r="Z29" s="43"/>
      <c r="AA29" s="8">
        <f>SUM(AA14+AA22+AA27)</f>
        <v>63328.840000000004</v>
      </c>
    </row>
    <row r="30" spans="1:29" ht="12.75" customHeight="1" x14ac:dyDescent="0.25">
      <c r="B30" s="16"/>
      <c r="C30" s="13"/>
      <c r="F30" s="16"/>
      <c r="G30" s="13"/>
      <c r="J30" s="16"/>
      <c r="K30" s="13"/>
      <c r="N30" s="16"/>
      <c r="O30" s="13"/>
      <c r="R30" s="16"/>
      <c r="S30" s="13"/>
      <c r="V30" s="16"/>
      <c r="W30" s="13"/>
      <c r="Z30" s="43"/>
      <c r="AA30" s="6"/>
    </row>
    <row r="31" spans="1:29" ht="12.75" customHeight="1" x14ac:dyDescent="0.3">
      <c r="A31" s="4" t="s">
        <v>28</v>
      </c>
      <c r="B31" s="16"/>
      <c r="C31" s="26"/>
      <c r="E31" s="10"/>
      <c r="F31" s="16"/>
      <c r="G31" s="46"/>
      <c r="I31" s="10"/>
      <c r="J31" s="16"/>
      <c r="K31" s="26"/>
      <c r="M31" s="10"/>
      <c r="N31" s="16"/>
      <c r="O31" s="26"/>
      <c r="Q31" s="10"/>
      <c r="R31" s="16"/>
      <c r="S31" s="26"/>
      <c r="U31" s="10"/>
      <c r="V31" s="16"/>
      <c r="W31" s="26"/>
      <c r="Y31" s="24"/>
      <c r="Z31" s="43"/>
      <c r="AA31" s="9"/>
      <c r="AB31" s="18"/>
      <c r="AC31" s="18"/>
    </row>
    <row r="32" spans="1:29" s="57" customFormat="1" x14ac:dyDescent="0.25">
      <c r="A32" s="52" t="s">
        <v>46</v>
      </c>
      <c r="B32" s="53"/>
      <c r="C32" s="53"/>
      <c r="D32" s="48"/>
      <c r="E32" s="48"/>
      <c r="F32" s="53"/>
      <c r="G32" s="53"/>
      <c r="H32" s="48"/>
      <c r="I32" s="48"/>
      <c r="J32" s="53"/>
      <c r="K32" s="53"/>
      <c r="L32" s="48"/>
      <c r="M32" s="48"/>
      <c r="N32" s="53"/>
      <c r="O32" s="53"/>
      <c r="P32" s="48"/>
      <c r="Q32" s="48"/>
      <c r="R32" s="53"/>
      <c r="S32" s="53"/>
      <c r="T32" s="48"/>
      <c r="U32" s="48"/>
      <c r="V32" s="53"/>
      <c r="W32" s="53"/>
      <c r="X32" s="48"/>
      <c r="Y32" s="48"/>
      <c r="Z32" s="38">
        <f t="shared" ref="Z32:AA34" si="8">SUM(B32+D32+F32+H32+J32+L32+N32+P32+R32+T32+V32+X32)</f>
        <v>0</v>
      </c>
      <c r="AA32" s="56">
        <f t="shared" si="8"/>
        <v>0</v>
      </c>
    </row>
    <row r="33" spans="1:31" s="57" customFormat="1" x14ac:dyDescent="0.25">
      <c r="A33" s="52" t="s">
        <v>62</v>
      </c>
      <c r="B33" s="53">
        <v>3</v>
      </c>
      <c r="C33" s="53">
        <v>1578.07</v>
      </c>
      <c r="D33" s="48"/>
      <c r="E33" s="48"/>
      <c r="F33" s="53">
        <v>1</v>
      </c>
      <c r="G33" s="53">
        <v>287.89999999999998</v>
      </c>
      <c r="H33" s="48">
        <v>0</v>
      </c>
      <c r="I33" s="48">
        <v>257.89999999999998</v>
      </c>
      <c r="J33" s="53">
        <v>3</v>
      </c>
      <c r="K33" s="53">
        <v>685.83</v>
      </c>
      <c r="L33" s="48">
        <v>-1</v>
      </c>
      <c r="M33" s="48">
        <v>129.32</v>
      </c>
      <c r="N33" s="53">
        <v>7</v>
      </c>
      <c r="O33" s="53">
        <v>1901.79</v>
      </c>
      <c r="P33" s="48">
        <v>9</v>
      </c>
      <c r="Q33" s="48">
        <v>1646.5</v>
      </c>
      <c r="R33" s="53">
        <v>5</v>
      </c>
      <c r="S33" s="53">
        <v>927.38</v>
      </c>
      <c r="T33" s="48">
        <v>8</v>
      </c>
      <c r="U33" s="48">
        <v>3492.84</v>
      </c>
      <c r="V33" s="53">
        <v>14</v>
      </c>
      <c r="W33" s="53">
        <v>3051.53</v>
      </c>
      <c r="X33" s="48">
        <v>8</v>
      </c>
      <c r="Y33" s="48">
        <v>1676.53</v>
      </c>
      <c r="Z33" s="38">
        <f t="shared" si="8"/>
        <v>57</v>
      </c>
      <c r="AA33" s="56">
        <f t="shared" si="8"/>
        <v>15635.59</v>
      </c>
    </row>
    <row r="34" spans="1:31" s="57" customFormat="1" x14ac:dyDescent="0.25">
      <c r="A34" s="52" t="s">
        <v>47</v>
      </c>
      <c r="B34" s="54"/>
      <c r="C34" s="54"/>
      <c r="D34" s="55"/>
      <c r="E34" s="55"/>
      <c r="F34" s="54"/>
      <c r="G34" s="54"/>
      <c r="H34" s="55"/>
      <c r="I34" s="55"/>
      <c r="J34" s="54"/>
      <c r="K34" s="54"/>
      <c r="L34" s="55"/>
      <c r="M34" s="55"/>
      <c r="N34" s="54"/>
      <c r="O34" s="54"/>
      <c r="P34" s="55"/>
      <c r="Q34" s="55"/>
      <c r="R34" s="54"/>
      <c r="S34" s="54"/>
      <c r="T34" s="55"/>
      <c r="U34" s="55"/>
      <c r="V34" s="54"/>
      <c r="W34" s="54"/>
      <c r="X34" s="55"/>
      <c r="Y34" s="55"/>
      <c r="Z34" s="65">
        <f t="shared" si="8"/>
        <v>0</v>
      </c>
      <c r="AA34" s="58">
        <f t="shared" si="8"/>
        <v>0</v>
      </c>
    </row>
    <row r="35" spans="1:31" s="4" customFormat="1" ht="12.75" customHeight="1" x14ac:dyDescent="0.3">
      <c r="A35" s="4" t="s">
        <v>59</v>
      </c>
      <c r="B35" s="70">
        <f t="shared" ref="B35:AA35" si="9">SUM(B32:B34)</f>
        <v>3</v>
      </c>
      <c r="C35" s="49">
        <f t="shared" si="9"/>
        <v>1578.07</v>
      </c>
      <c r="D35" s="71">
        <f t="shared" si="9"/>
        <v>0</v>
      </c>
      <c r="E35" s="50">
        <f t="shared" si="9"/>
        <v>0</v>
      </c>
      <c r="F35" s="70">
        <f t="shared" si="9"/>
        <v>1</v>
      </c>
      <c r="G35" s="49">
        <f t="shared" si="9"/>
        <v>287.89999999999998</v>
      </c>
      <c r="H35" s="71">
        <f t="shared" si="9"/>
        <v>0</v>
      </c>
      <c r="I35" s="50">
        <f t="shared" si="9"/>
        <v>257.89999999999998</v>
      </c>
      <c r="J35" s="70">
        <f t="shared" si="9"/>
        <v>3</v>
      </c>
      <c r="K35" s="49">
        <f t="shared" si="9"/>
        <v>685.83</v>
      </c>
      <c r="L35" s="71">
        <f t="shared" si="9"/>
        <v>-1</v>
      </c>
      <c r="M35" s="50">
        <f t="shared" si="9"/>
        <v>129.32</v>
      </c>
      <c r="N35" s="70">
        <f t="shared" si="9"/>
        <v>7</v>
      </c>
      <c r="O35" s="49">
        <f t="shared" si="9"/>
        <v>1901.79</v>
      </c>
      <c r="P35" s="71">
        <f t="shared" si="9"/>
        <v>9</v>
      </c>
      <c r="Q35" s="50">
        <f t="shared" si="9"/>
        <v>1646.5</v>
      </c>
      <c r="R35" s="70">
        <f t="shared" si="9"/>
        <v>5</v>
      </c>
      <c r="S35" s="49">
        <f t="shared" si="9"/>
        <v>927.38</v>
      </c>
      <c r="T35" s="71">
        <f t="shared" si="9"/>
        <v>8</v>
      </c>
      <c r="U35" s="50">
        <f t="shared" si="9"/>
        <v>3492.84</v>
      </c>
      <c r="V35" s="70">
        <f t="shared" si="9"/>
        <v>14</v>
      </c>
      <c r="W35" s="49">
        <f t="shared" si="9"/>
        <v>3051.53</v>
      </c>
      <c r="X35" s="71">
        <f t="shared" si="9"/>
        <v>8</v>
      </c>
      <c r="Y35" s="50">
        <f t="shared" si="9"/>
        <v>1676.53</v>
      </c>
      <c r="Z35" s="74">
        <f t="shared" si="9"/>
        <v>57</v>
      </c>
      <c r="AA35" s="51">
        <f t="shared" si="9"/>
        <v>15635.59</v>
      </c>
      <c r="AB35" s="44"/>
      <c r="AC35" s="44"/>
    </row>
    <row r="36" spans="1:31" s="4" customFormat="1" ht="12.75" customHeight="1" x14ac:dyDescent="0.3">
      <c r="B36" s="70"/>
      <c r="C36" s="49"/>
      <c r="D36" s="71"/>
      <c r="E36" s="50"/>
      <c r="F36" s="70"/>
      <c r="G36" s="49"/>
      <c r="H36" s="71"/>
      <c r="I36" s="50"/>
      <c r="J36" s="70"/>
      <c r="K36" s="49"/>
      <c r="L36" s="71"/>
      <c r="M36" s="50"/>
      <c r="N36" s="70"/>
      <c r="O36" s="49"/>
      <c r="P36" s="71"/>
      <c r="Q36" s="50"/>
      <c r="R36" s="70"/>
      <c r="S36" s="49"/>
      <c r="T36" s="71"/>
      <c r="U36" s="50"/>
      <c r="V36" s="70"/>
      <c r="W36" s="49"/>
      <c r="X36" s="71"/>
      <c r="Y36" s="50"/>
      <c r="Z36" s="74"/>
      <c r="AA36" s="51"/>
      <c r="AB36" s="44"/>
      <c r="AC36" s="44"/>
    </row>
    <row r="37" spans="1:31" s="4" customFormat="1" ht="12.75" customHeight="1" x14ac:dyDescent="0.3">
      <c r="A37" s="24"/>
      <c r="B37" s="70"/>
      <c r="C37" s="49"/>
      <c r="D37" s="71"/>
      <c r="E37" s="50"/>
      <c r="F37" s="70"/>
      <c r="G37" s="49"/>
      <c r="H37" s="71"/>
      <c r="I37" s="50"/>
      <c r="J37" s="70"/>
      <c r="K37" s="49"/>
      <c r="L37" s="71"/>
      <c r="M37" s="50"/>
      <c r="N37" s="70"/>
      <c r="O37" s="49"/>
      <c r="P37" s="71"/>
      <c r="Q37" s="50"/>
      <c r="R37" s="70"/>
      <c r="S37" s="49"/>
      <c r="T37" s="71"/>
      <c r="U37" s="50"/>
      <c r="V37" s="70"/>
      <c r="W37" s="49"/>
      <c r="X37" s="71"/>
      <c r="Y37" s="50"/>
      <c r="Z37" s="74"/>
      <c r="AA37" s="51"/>
      <c r="AB37" s="44"/>
      <c r="AC37" s="44"/>
    </row>
    <row r="38" spans="1:31" s="3" customFormat="1" ht="12.75" customHeight="1" x14ac:dyDescent="0.3">
      <c r="A38" s="4"/>
      <c r="B38" s="16"/>
      <c r="C38" s="67"/>
      <c r="D38" s="23"/>
      <c r="E38" s="68"/>
      <c r="F38" s="16"/>
      <c r="G38" s="67"/>
      <c r="H38" s="23"/>
      <c r="I38" s="68"/>
      <c r="J38" s="16"/>
      <c r="K38" s="67"/>
      <c r="L38" s="23"/>
      <c r="M38" s="68"/>
      <c r="N38" s="16"/>
      <c r="O38" s="67"/>
      <c r="P38" s="23"/>
      <c r="Q38" s="68"/>
      <c r="R38" s="16"/>
      <c r="S38" s="67"/>
      <c r="T38" s="23"/>
      <c r="U38" s="68"/>
      <c r="V38" s="16"/>
      <c r="W38" s="67"/>
      <c r="X38" s="23"/>
      <c r="Y38" s="68"/>
      <c r="Z38" s="43"/>
      <c r="AA38" s="69"/>
      <c r="AB38" s="44"/>
    </row>
    <row r="39" spans="1:31" s="79" customFormat="1" ht="26" x14ac:dyDescent="0.3">
      <c r="A39" s="76" t="s">
        <v>64</v>
      </c>
      <c r="B39" s="77"/>
      <c r="C39" s="78">
        <f>C29-C5-C35</f>
        <v>2783.8600000000006</v>
      </c>
      <c r="D39" s="77"/>
      <c r="E39" s="78">
        <f>E29-E5-E35</f>
        <v>2351.86</v>
      </c>
      <c r="F39" s="78"/>
      <c r="G39" s="78">
        <f>G29-G5-G35</f>
        <v>2601.44</v>
      </c>
      <c r="H39" s="77"/>
      <c r="I39" s="78">
        <f>I29-I5-I35</f>
        <v>5420.64</v>
      </c>
      <c r="J39" s="77"/>
      <c r="K39" s="78">
        <f>K29-K5-K35</f>
        <v>3043.7100000000005</v>
      </c>
      <c r="L39" s="77"/>
      <c r="M39" s="78">
        <f>M29-M5-M35</f>
        <v>2176.6299999999997</v>
      </c>
      <c r="N39" s="78"/>
      <c r="O39" s="78">
        <f>O29-O5-O35</f>
        <v>2159.6699999999992</v>
      </c>
      <c r="P39" s="77"/>
      <c r="Q39" s="78">
        <f>Q29-Q5-Q35</f>
        <v>7343.6</v>
      </c>
      <c r="R39" s="77"/>
      <c r="S39" s="78">
        <f>S29-S5-S35</f>
        <v>2096.1999999999998</v>
      </c>
      <c r="T39" s="77"/>
      <c r="U39" s="78">
        <f>U29-U5-U35</f>
        <v>3549.3100000000004</v>
      </c>
      <c r="V39" s="77"/>
      <c r="W39" s="78">
        <f>W29-W5-W35</f>
        <v>-58.110000000000127</v>
      </c>
      <c r="X39" s="77"/>
      <c r="Y39" s="78">
        <f>Y29-Y5-Y35</f>
        <v>4717.4400000000005</v>
      </c>
      <c r="Z39" s="77"/>
      <c r="AA39" s="78">
        <f>AA29-AA5-AA35</f>
        <v>38186.25</v>
      </c>
      <c r="AB39" s="44"/>
      <c r="AE39" s="80"/>
    </row>
    <row r="40" spans="1:31" x14ac:dyDescent="0.25">
      <c r="A40" s="3"/>
      <c r="B40" s="3"/>
      <c r="C40"/>
      <c r="D40" s="3"/>
      <c r="E40"/>
      <c r="F40" s="3"/>
      <c r="G40"/>
      <c r="H40" s="3"/>
      <c r="I40"/>
      <c r="J40" s="3"/>
      <c r="K40"/>
      <c r="L40" s="3"/>
      <c r="M40"/>
      <c r="N40" s="3"/>
      <c r="O40"/>
      <c r="P40" s="3"/>
      <c r="Q40"/>
      <c r="R40" s="3"/>
      <c r="S40"/>
      <c r="T40" s="3"/>
      <c r="U40"/>
      <c r="V40" s="3"/>
      <c r="W40"/>
      <c r="X40" s="3"/>
      <c r="Y40"/>
      <c r="Z40" s="3"/>
      <c r="AA40"/>
    </row>
  </sheetData>
  <sheetProtection algorithmName="SHA-512" hashValue="ivt4QPv/zOK2rPyzbsGemm5/BI1iAIJgR1lr8AmvWz97UhjvlCfM2C+n5YmSvZXIYNKpPUynLT3OlPxNmislJQ==" saltValue="Oxw1ck5AN/dMEKu6gXvdrQ==" spinCount="100000" sheet="1" objects="1" scenarios="1" formatCells="0" formatColumns="0" formatRows="0" sort="0" autoFilter="0"/>
  <mergeCells count="13">
    <mergeCell ref="B1:C1"/>
    <mergeCell ref="D1:E1"/>
    <mergeCell ref="F1:G1"/>
    <mergeCell ref="H1:I1"/>
    <mergeCell ref="J1:K1"/>
    <mergeCell ref="V1:W1"/>
    <mergeCell ref="X1:Y1"/>
    <mergeCell ref="Z1:AA1"/>
    <mergeCell ref="L1:M1"/>
    <mergeCell ref="N1:O1"/>
    <mergeCell ref="P1:Q1"/>
    <mergeCell ref="R1:S1"/>
    <mergeCell ref="T1:U1"/>
  </mergeCells>
  <phoneticPr fontId="3" type="noConversion"/>
  <pageMargins left="0.18" right="0.2" top="0.51" bottom="0.86" header="0.5" footer="0.5"/>
  <pageSetup scale="99" orientation="landscape" r:id="rId1"/>
  <headerFooter alignWithMargins="0">
    <oddFooter>&amp;L&amp;8&amp;Z&amp;F&amp;R&amp;8Prepared by Danielle Meier
&amp;D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AE40"/>
  <sheetViews>
    <sheetView workbookViewId="0">
      <pane xSplit="1" topLeftCell="B1" activePane="topRight" state="frozen"/>
      <selection pane="topRight"/>
    </sheetView>
  </sheetViews>
  <sheetFormatPr defaultRowHeight="12.5" x14ac:dyDescent="0.25"/>
  <cols>
    <col min="1" max="1" width="50.7265625" customWidth="1"/>
    <col min="2" max="2" width="9.7265625" style="23" customWidth="1"/>
    <col min="3" max="3" width="14.54296875" style="1" customWidth="1"/>
    <col min="4" max="4" width="9.7265625" style="23" customWidth="1"/>
    <col min="5" max="5" width="14.54296875" style="1" customWidth="1"/>
    <col min="6" max="6" width="9.7265625" style="23" customWidth="1"/>
    <col min="7" max="7" width="14.54296875" style="1" customWidth="1"/>
    <col min="8" max="8" width="9.7265625" style="23" customWidth="1"/>
    <col min="9" max="9" width="14.54296875" style="1" customWidth="1"/>
    <col min="10" max="10" width="9.7265625" style="23" customWidth="1"/>
    <col min="11" max="11" width="14.54296875" style="1" customWidth="1"/>
    <col min="12" max="12" width="9.7265625" style="23" customWidth="1"/>
    <col min="13" max="13" width="14.54296875" style="1" customWidth="1"/>
    <col min="14" max="14" width="9.7265625" style="23" customWidth="1"/>
    <col min="15" max="15" width="14.54296875" style="1" customWidth="1"/>
    <col min="16" max="16" width="9.7265625" style="23" customWidth="1"/>
    <col min="17" max="17" width="14.54296875" style="1" customWidth="1"/>
    <col min="18" max="18" width="9.7265625" style="23" customWidth="1"/>
    <col min="19" max="19" width="14.54296875" style="1" customWidth="1"/>
    <col min="20" max="20" width="9.7265625" style="23" customWidth="1"/>
    <col min="21" max="21" width="14.54296875" style="1" customWidth="1"/>
    <col min="22" max="22" width="9.7265625" style="23" customWidth="1"/>
    <col min="23" max="23" width="14.54296875" style="1" customWidth="1"/>
    <col min="24" max="24" width="9.7265625" style="23" customWidth="1"/>
    <col min="25" max="25" width="14.54296875" style="1" customWidth="1"/>
    <col min="26" max="26" width="9.7265625" style="23" customWidth="1"/>
    <col min="27" max="27" width="14.54296875" style="1" customWidth="1"/>
    <col min="28" max="194" width="8.81640625" customWidth="1"/>
  </cols>
  <sheetData>
    <row r="1" spans="1:29" ht="16.5" customHeight="1" x14ac:dyDescent="0.3">
      <c r="A1" s="4" t="s">
        <v>94</v>
      </c>
      <c r="B1" s="626" t="s">
        <v>0</v>
      </c>
      <c r="C1" s="626"/>
      <c r="D1" s="627" t="s">
        <v>1</v>
      </c>
      <c r="E1" s="627"/>
      <c r="F1" s="626" t="s">
        <v>2</v>
      </c>
      <c r="G1" s="626"/>
      <c r="H1" s="627" t="s">
        <v>3</v>
      </c>
      <c r="I1" s="627"/>
      <c r="J1" s="626" t="s">
        <v>4</v>
      </c>
      <c r="K1" s="626"/>
      <c r="L1" s="627" t="s">
        <v>5</v>
      </c>
      <c r="M1" s="627"/>
      <c r="N1" s="626" t="s">
        <v>6</v>
      </c>
      <c r="O1" s="626"/>
      <c r="P1" s="627" t="s">
        <v>7</v>
      </c>
      <c r="Q1" s="627"/>
      <c r="R1" s="626" t="s">
        <v>8</v>
      </c>
      <c r="S1" s="626"/>
      <c r="T1" s="627" t="s">
        <v>9</v>
      </c>
      <c r="U1" s="627"/>
      <c r="V1" s="626" t="s">
        <v>10</v>
      </c>
      <c r="W1" s="626"/>
      <c r="X1" s="627" t="s">
        <v>11</v>
      </c>
      <c r="Y1" s="627"/>
      <c r="Z1" s="628" t="s">
        <v>12</v>
      </c>
      <c r="AA1" s="628"/>
    </row>
    <row r="2" spans="1:29" ht="12.75" customHeight="1" x14ac:dyDescent="0.3">
      <c r="A2" s="4" t="s">
        <v>65</v>
      </c>
      <c r="B2" s="36" t="s">
        <v>13</v>
      </c>
      <c r="C2" s="81" t="s">
        <v>14</v>
      </c>
      <c r="D2" s="41" t="s">
        <v>13</v>
      </c>
      <c r="E2" s="82" t="s">
        <v>14</v>
      </c>
      <c r="F2" s="36" t="s">
        <v>13</v>
      </c>
      <c r="G2" s="81" t="s">
        <v>14</v>
      </c>
      <c r="H2" s="41" t="s">
        <v>13</v>
      </c>
      <c r="I2" s="82" t="s">
        <v>14</v>
      </c>
      <c r="J2" s="36" t="s">
        <v>13</v>
      </c>
      <c r="K2" s="81" t="s">
        <v>14</v>
      </c>
      <c r="L2" s="41" t="s">
        <v>13</v>
      </c>
      <c r="M2" s="82" t="s">
        <v>14</v>
      </c>
      <c r="N2" s="36" t="s">
        <v>13</v>
      </c>
      <c r="O2" s="81" t="s">
        <v>14</v>
      </c>
      <c r="P2" s="41" t="s">
        <v>13</v>
      </c>
      <c r="Q2" s="82" t="s">
        <v>14</v>
      </c>
      <c r="R2" s="36" t="s">
        <v>13</v>
      </c>
      <c r="S2" s="81" t="s">
        <v>14</v>
      </c>
      <c r="T2" s="41" t="s">
        <v>13</v>
      </c>
      <c r="U2" s="82" t="s">
        <v>14</v>
      </c>
      <c r="V2" s="36" t="s">
        <v>13</v>
      </c>
      <c r="W2" s="81" t="s">
        <v>14</v>
      </c>
      <c r="X2" s="41" t="s">
        <v>13</v>
      </c>
      <c r="Y2" s="82" t="s">
        <v>14</v>
      </c>
      <c r="Z2" s="83" t="s">
        <v>13</v>
      </c>
      <c r="AA2" s="17" t="s">
        <v>14</v>
      </c>
    </row>
    <row r="3" spans="1:29" ht="12.75" customHeight="1" x14ac:dyDescent="0.25">
      <c r="A3" s="19" t="s">
        <v>77</v>
      </c>
      <c r="B3" s="16">
        <v>24</v>
      </c>
      <c r="C3" s="13">
        <v>98</v>
      </c>
      <c r="D3" s="23">
        <v>18</v>
      </c>
      <c r="E3" s="1">
        <v>90</v>
      </c>
      <c r="F3" s="16">
        <v>9</v>
      </c>
      <c r="G3" s="13">
        <v>68</v>
      </c>
      <c r="H3" s="23">
        <v>29</v>
      </c>
      <c r="I3" s="1">
        <v>119</v>
      </c>
      <c r="J3" s="16">
        <v>28</v>
      </c>
      <c r="K3" s="13">
        <v>101.5</v>
      </c>
      <c r="L3" s="23">
        <v>16</v>
      </c>
      <c r="M3" s="1">
        <v>100.5</v>
      </c>
      <c r="N3" s="16">
        <v>29</v>
      </c>
      <c r="O3" s="13">
        <v>170</v>
      </c>
      <c r="P3" s="23">
        <v>32</v>
      </c>
      <c r="Q3" s="1">
        <v>198</v>
      </c>
      <c r="R3" s="16">
        <v>40</v>
      </c>
      <c r="S3" s="13">
        <v>229.5</v>
      </c>
      <c r="T3" s="23">
        <v>76</v>
      </c>
      <c r="U3" s="1">
        <v>409</v>
      </c>
      <c r="V3" s="16">
        <v>28</v>
      </c>
      <c r="W3" s="13">
        <v>139.5</v>
      </c>
      <c r="X3" s="23">
        <v>21</v>
      </c>
      <c r="Y3" s="1">
        <v>94.5</v>
      </c>
      <c r="Z3" s="43">
        <f>B3+D3+F3+H3+J3+L3+N3+P3+R3+T3+V3+X3</f>
        <v>350</v>
      </c>
      <c r="AA3" s="6">
        <f>C3+E3+G3+I3+K3+M3+O3+Q3+S3+U3+W3+Y3</f>
        <v>1817.5</v>
      </c>
      <c r="AC3" s="18"/>
    </row>
    <row r="4" spans="1:29" ht="12.75" customHeight="1" x14ac:dyDescent="0.25">
      <c r="A4" s="3" t="s">
        <v>38</v>
      </c>
      <c r="B4" s="16"/>
      <c r="C4" s="25">
        <v>48</v>
      </c>
      <c r="E4" s="27">
        <v>36</v>
      </c>
      <c r="F4" s="16"/>
      <c r="G4" s="25">
        <v>18</v>
      </c>
      <c r="I4" s="27">
        <v>54</v>
      </c>
      <c r="J4" s="16"/>
      <c r="K4" s="25">
        <v>52</v>
      </c>
      <c r="M4" s="27">
        <v>32</v>
      </c>
      <c r="N4" s="16"/>
      <c r="O4" s="25">
        <v>58</v>
      </c>
      <c r="Q4" s="27">
        <v>62</v>
      </c>
      <c r="R4" s="16"/>
      <c r="S4" s="25">
        <v>76</v>
      </c>
      <c r="U4" s="27">
        <v>148</v>
      </c>
      <c r="V4" s="16"/>
      <c r="W4" s="25">
        <v>52</v>
      </c>
      <c r="Y4" s="27">
        <v>40</v>
      </c>
      <c r="Z4" s="43"/>
      <c r="AA4" s="7">
        <f>C4+E4+G4+I4+K4+M4+O4+Q4+S4+U4+W4+Y4</f>
        <v>676</v>
      </c>
    </row>
    <row r="5" spans="1:29" ht="12.75" customHeight="1" x14ac:dyDescent="0.3">
      <c r="A5" s="4" t="s">
        <v>15</v>
      </c>
      <c r="B5" s="16"/>
      <c r="C5" s="26">
        <f>SUM(C3:C4)</f>
        <v>146</v>
      </c>
      <c r="E5" s="10">
        <f>SUM(E3:E4)</f>
        <v>126</v>
      </c>
      <c r="F5" s="16"/>
      <c r="G5" s="26">
        <f>SUM(G3:G4)</f>
        <v>86</v>
      </c>
      <c r="I5" s="10">
        <f>SUM(I3:I4)</f>
        <v>173</v>
      </c>
      <c r="J5" s="16"/>
      <c r="K5" s="26">
        <f>SUM(K3:K4)</f>
        <v>153.5</v>
      </c>
      <c r="M5" s="10">
        <f>SUM(M3:M4)</f>
        <v>132.5</v>
      </c>
      <c r="N5" s="16"/>
      <c r="O5" s="26">
        <f>SUM(O3:O4)</f>
        <v>228</v>
      </c>
      <c r="Q5" s="10">
        <f>SUM(Q3:Q4)</f>
        <v>260</v>
      </c>
      <c r="R5" s="16"/>
      <c r="S5" s="26">
        <f>SUM(S3:S4)</f>
        <v>305.5</v>
      </c>
      <c r="U5" s="10">
        <f>SUM(U3:U4)</f>
        <v>557</v>
      </c>
      <c r="V5" s="16"/>
      <c r="W5" s="26">
        <f>SUM(W3:W4)</f>
        <v>191.5</v>
      </c>
      <c r="Y5" s="10">
        <f>SUM(Y3:Y4)</f>
        <v>134.5</v>
      </c>
      <c r="Z5" s="43"/>
      <c r="AA5" s="9">
        <f>SUM(AA3:AA4)</f>
        <v>2493.5</v>
      </c>
    </row>
    <row r="6" spans="1:29" ht="12.75" customHeight="1" x14ac:dyDescent="0.3">
      <c r="A6" s="3"/>
      <c r="B6" s="16"/>
      <c r="C6" s="26"/>
      <c r="E6" s="10"/>
      <c r="F6" s="16"/>
      <c r="G6" s="26"/>
      <c r="I6" s="10"/>
      <c r="J6" s="16"/>
      <c r="K6" s="26"/>
      <c r="M6" s="10"/>
      <c r="N6" s="16"/>
      <c r="O6" s="26"/>
      <c r="Q6" s="10"/>
      <c r="R6" s="16"/>
      <c r="S6" s="26"/>
      <c r="U6" s="10"/>
      <c r="V6" s="16"/>
      <c r="W6" s="26"/>
      <c r="Y6" s="10"/>
      <c r="Z6" s="43"/>
      <c r="AA6" s="9"/>
    </row>
    <row r="7" spans="1:29" s="3" customFormat="1" ht="12.75" customHeight="1" x14ac:dyDescent="0.25">
      <c r="A7" s="3" t="s">
        <v>67</v>
      </c>
      <c r="B7" s="16"/>
      <c r="C7" s="92">
        <v>10279.56</v>
      </c>
      <c r="D7" s="23"/>
      <c r="E7" s="93">
        <v>4877</v>
      </c>
      <c r="F7" s="16"/>
      <c r="G7" s="92">
        <v>1771.64</v>
      </c>
      <c r="H7" s="23"/>
      <c r="I7" s="93">
        <v>8018.65</v>
      </c>
      <c r="J7" s="16"/>
      <c r="K7" s="92">
        <v>9030.0499999999993</v>
      </c>
      <c r="L7" s="23"/>
      <c r="M7" s="93">
        <v>4308.71</v>
      </c>
      <c r="N7" s="16"/>
      <c r="O7" s="92">
        <v>5638.36</v>
      </c>
      <c r="P7" s="23"/>
      <c r="Q7" s="93">
        <v>8144</v>
      </c>
      <c r="R7" s="16"/>
      <c r="S7" s="92">
        <v>11724.14</v>
      </c>
      <c r="T7" s="23"/>
      <c r="U7" s="93">
        <v>23800.49</v>
      </c>
      <c r="V7" s="16"/>
      <c r="W7" s="92">
        <v>6026.24</v>
      </c>
      <c r="X7" s="23"/>
      <c r="Y7" s="93">
        <v>8137.73</v>
      </c>
      <c r="Z7" s="72"/>
      <c r="AA7" s="95">
        <f>C7+E7+G7+I7+K7+M7+O7+Q7+S7+U7+W7+Y7</f>
        <v>101756.56999999999</v>
      </c>
      <c r="AC7" s="93"/>
    </row>
    <row r="8" spans="1:29" ht="12.75" customHeight="1" x14ac:dyDescent="0.3">
      <c r="A8" s="4"/>
      <c r="B8" s="16"/>
      <c r="C8" s="26"/>
      <c r="E8" s="10"/>
      <c r="F8" s="16"/>
      <c r="G8" s="26"/>
      <c r="I8" s="10"/>
      <c r="J8" s="16"/>
      <c r="K8" s="26"/>
      <c r="M8" s="10"/>
      <c r="N8" s="16"/>
      <c r="O8" s="26"/>
      <c r="Q8" s="10"/>
      <c r="R8" s="16"/>
      <c r="S8" s="26"/>
      <c r="U8" s="10"/>
      <c r="V8" s="16"/>
      <c r="W8" s="26"/>
      <c r="Y8" s="10"/>
      <c r="Z8" s="72"/>
      <c r="AA8" s="9"/>
      <c r="AC8" s="11"/>
    </row>
    <row r="9" spans="1:29" ht="12.75" customHeight="1" x14ac:dyDescent="0.3">
      <c r="A9" s="4" t="s">
        <v>24</v>
      </c>
      <c r="B9" s="16"/>
      <c r="C9" s="13"/>
      <c r="F9" s="16"/>
      <c r="G9" s="13"/>
      <c r="J9" s="16"/>
      <c r="K9" s="13"/>
      <c r="N9" s="16"/>
      <c r="O9" s="13"/>
      <c r="R9" s="16"/>
      <c r="S9" s="13"/>
      <c r="V9" s="16"/>
      <c r="W9" s="13"/>
      <c r="Z9" s="43"/>
      <c r="AA9" s="6"/>
    </row>
    <row r="10" spans="1:29" ht="12.75" customHeight="1" x14ac:dyDescent="0.25">
      <c r="A10" s="3" t="s">
        <v>26</v>
      </c>
      <c r="B10" s="16">
        <v>15</v>
      </c>
      <c r="C10" s="13">
        <v>703.52</v>
      </c>
      <c r="D10" s="23">
        <v>10</v>
      </c>
      <c r="E10" s="1">
        <v>220.66</v>
      </c>
      <c r="F10" s="16">
        <v>3</v>
      </c>
      <c r="G10" s="13">
        <v>85.49</v>
      </c>
      <c r="H10" s="23">
        <v>14</v>
      </c>
      <c r="I10" s="1">
        <v>469.97</v>
      </c>
      <c r="J10" s="16">
        <v>16</v>
      </c>
      <c r="K10" s="13">
        <v>363.12</v>
      </c>
      <c r="L10" s="23">
        <v>9</v>
      </c>
      <c r="M10" s="1">
        <v>176.79</v>
      </c>
      <c r="N10" s="16">
        <v>7</v>
      </c>
      <c r="O10" s="13">
        <v>286.20999999999998</v>
      </c>
      <c r="P10" s="23">
        <v>10</v>
      </c>
      <c r="Q10" s="1">
        <v>276.51</v>
      </c>
      <c r="R10" s="16">
        <v>19</v>
      </c>
      <c r="S10" s="13">
        <v>956.18</v>
      </c>
      <c r="T10" s="23">
        <v>42</v>
      </c>
      <c r="U10" s="1">
        <v>1479.45</v>
      </c>
      <c r="V10" s="16">
        <v>12</v>
      </c>
      <c r="W10" s="13">
        <v>421.16</v>
      </c>
      <c r="X10" s="23">
        <v>14</v>
      </c>
      <c r="Y10" s="1">
        <v>495.8</v>
      </c>
      <c r="Z10" s="43">
        <f t="shared" ref="Z10:AA13" si="0">B10+D10+F10+H10+J10+L10+N10+P10+R10+T10+V10+X10</f>
        <v>171</v>
      </c>
      <c r="AA10" s="6">
        <f t="shared" si="0"/>
        <v>5934.86</v>
      </c>
    </row>
    <row r="11" spans="1:29" ht="12.75" customHeight="1" x14ac:dyDescent="0.25">
      <c r="A11" s="3" t="s">
        <v>79</v>
      </c>
      <c r="B11" s="16">
        <v>1</v>
      </c>
      <c r="C11" s="13">
        <v>8.4700000000000006</v>
      </c>
      <c r="F11" s="16">
        <v>1</v>
      </c>
      <c r="G11" s="13">
        <v>9.4600000000000009</v>
      </c>
      <c r="J11" s="16">
        <v>1</v>
      </c>
      <c r="K11" s="13">
        <v>13.89</v>
      </c>
      <c r="L11" s="23">
        <v>1</v>
      </c>
      <c r="M11" s="1">
        <v>10.02</v>
      </c>
      <c r="N11" s="16">
        <v>1</v>
      </c>
      <c r="O11" s="13">
        <v>15.01</v>
      </c>
      <c r="P11" s="23">
        <v>1</v>
      </c>
      <c r="Q11" s="1">
        <v>38.69</v>
      </c>
      <c r="R11" s="16"/>
      <c r="S11" s="13"/>
      <c r="T11" s="23">
        <v>6</v>
      </c>
      <c r="U11" s="1">
        <v>47.02</v>
      </c>
      <c r="V11" s="16">
        <v>3</v>
      </c>
      <c r="W11" s="13">
        <v>26.12</v>
      </c>
      <c r="Z11" s="43">
        <f t="shared" ref="Z11" si="1">B11+D11+F11+H11+J11+L11+N11+P11+R11+T11+V11+X11</f>
        <v>15</v>
      </c>
      <c r="AA11" s="6">
        <f t="shared" ref="AA11" si="2">C11+E11+G11+I11+K11+M11+O11+Q11+S11+U11+W11+Y11</f>
        <v>168.68</v>
      </c>
    </row>
    <row r="12" spans="1:29" ht="12.75" customHeight="1" x14ac:dyDescent="0.25">
      <c r="A12" s="360" t="s">
        <v>76</v>
      </c>
      <c r="B12" s="16"/>
      <c r="C12" s="13"/>
      <c r="F12" s="16"/>
      <c r="G12" s="13"/>
      <c r="J12" s="16"/>
      <c r="K12" s="13"/>
      <c r="N12" s="16"/>
      <c r="O12" s="13"/>
      <c r="R12" s="16"/>
      <c r="S12" s="13"/>
      <c r="V12" s="16"/>
      <c r="W12" s="13"/>
      <c r="Z12" s="43">
        <f t="shared" si="0"/>
        <v>0</v>
      </c>
      <c r="AA12" s="6">
        <f t="shared" si="0"/>
        <v>0</v>
      </c>
    </row>
    <row r="13" spans="1:29" ht="12.75" customHeight="1" x14ac:dyDescent="0.25">
      <c r="A13" s="3" t="s">
        <v>72</v>
      </c>
      <c r="B13" s="25"/>
      <c r="C13" s="14"/>
      <c r="D13" s="27"/>
      <c r="E13" s="2"/>
      <c r="F13" s="25"/>
      <c r="G13" s="14"/>
      <c r="H13" s="27"/>
      <c r="I13" s="2"/>
      <c r="J13" s="25"/>
      <c r="K13" s="14"/>
      <c r="L13" s="27"/>
      <c r="M13" s="2"/>
      <c r="N13" s="25"/>
      <c r="O13" s="14"/>
      <c r="P13" s="27"/>
      <c r="Q13" s="2"/>
      <c r="R13" s="25"/>
      <c r="S13" s="14"/>
      <c r="T13" s="27"/>
      <c r="U13" s="2"/>
      <c r="V13" s="25"/>
      <c r="W13" s="14"/>
      <c r="X13" s="27"/>
      <c r="Y13" s="2"/>
      <c r="Z13" s="43">
        <f t="shared" si="0"/>
        <v>0</v>
      </c>
      <c r="AA13" s="6">
        <f t="shared" si="0"/>
        <v>0</v>
      </c>
    </row>
    <row r="14" spans="1:29" ht="12.75" customHeight="1" x14ac:dyDescent="0.3">
      <c r="A14" s="20" t="s">
        <v>20</v>
      </c>
      <c r="B14" s="16">
        <f t="shared" ref="B14:AA14" si="3">SUM(B10:B13)</f>
        <v>16</v>
      </c>
      <c r="C14" s="26">
        <f t="shared" si="3"/>
        <v>711.99</v>
      </c>
      <c r="D14" s="23">
        <f t="shared" si="3"/>
        <v>10</v>
      </c>
      <c r="E14" s="529">
        <f t="shared" si="3"/>
        <v>220.66</v>
      </c>
      <c r="F14" s="16">
        <f t="shared" si="3"/>
        <v>4</v>
      </c>
      <c r="G14" s="26">
        <f t="shared" si="3"/>
        <v>94.949999999999989</v>
      </c>
      <c r="H14" s="23">
        <f t="shared" si="3"/>
        <v>14</v>
      </c>
      <c r="I14" s="10">
        <f t="shared" si="3"/>
        <v>469.97</v>
      </c>
      <c r="J14" s="16">
        <f t="shared" si="3"/>
        <v>17</v>
      </c>
      <c r="K14" s="26">
        <f t="shared" si="3"/>
        <v>377.01</v>
      </c>
      <c r="L14" s="23">
        <f t="shared" si="3"/>
        <v>10</v>
      </c>
      <c r="M14" s="10">
        <f t="shared" si="3"/>
        <v>186.81</v>
      </c>
      <c r="N14" s="16">
        <f t="shared" si="3"/>
        <v>8</v>
      </c>
      <c r="O14" s="26">
        <f t="shared" si="3"/>
        <v>301.21999999999997</v>
      </c>
      <c r="P14" s="23">
        <f t="shared" si="3"/>
        <v>11</v>
      </c>
      <c r="Q14" s="10">
        <f t="shared" si="3"/>
        <v>315.2</v>
      </c>
      <c r="R14" s="16">
        <f t="shared" si="3"/>
        <v>19</v>
      </c>
      <c r="S14" s="26">
        <f t="shared" si="3"/>
        <v>956.18</v>
      </c>
      <c r="T14" s="23">
        <f t="shared" si="3"/>
        <v>48</v>
      </c>
      <c r="U14" s="10">
        <f t="shared" si="3"/>
        <v>1526.47</v>
      </c>
      <c r="V14" s="16">
        <f t="shared" si="3"/>
        <v>15</v>
      </c>
      <c r="W14" s="26">
        <f t="shared" si="3"/>
        <v>447.28000000000003</v>
      </c>
      <c r="X14" s="23">
        <f t="shared" si="3"/>
        <v>14</v>
      </c>
      <c r="Y14" s="10">
        <f t="shared" si="3"/>
        <v>495.8</v>
      </c>
      <c r="Z14" s="73">
        <f t="shared" si="3"/>
        <v>186</v>
      </c>
      <c r="AA14" s="22">
        <f t="shared" si="3"/>
        <v>6103.54</v>
      </c>
    </row>
    <row r="15" spans="1:29" ht="12.75" customHeight="1" x14ac:dyDescent="0.25">
      <c r="B15" s="16"/>
      <c r="C15" s="13"/>
      <c r="F15" s="16"/>
      <c r="G15" s="13"/>
      <c r="J15" s="16"/>
      <c r="K15" s="13"/>
      <c r="N15" s="16"/>
      <c r="O15" s="13"/>
      <c r="R15" s="16"/>
      <c r="S15" s="13"/>
      <c r="V15" s="16"/>
      <c r="W15" s="13"/>
      <c r="Z15" s="43"/>
      <c r="AA15" s="6"/>
    </row>
    <row r="16" spans="1:29" ht="12.75" customHeight="1" x14ac:dyDescent="0.3">
      <c r="A16" s="4" t="s">
        <v>25</v>
      </c>
      <c r="B16" s="16"/>
      <c r="C16" s="13"/>
      <c r="F16" s="16"/>
      <c r="G16" s="13"/>
      <c r="J16" s="16"/>
      <c r="K16" s="13"/>
      <c r="N16" s="16"/>
      <c r="O16" s="13"/>
      <c r="R16" s="16"/>
      <c r="S16" s="13"/>
      <c r="V16" s="16"/>
      <c r="W16" s="13"/>
      <c r="Z16" s="43"/>
      <c r="AA16" s="6"/>
    </row>
    <row r="17" spans="1:27" ht="12.75" customHeight="1" x14ac:dyDescent="0.25">
      <c r="A17" s="3" t="s">
        <v>49</v>
      </c>
      <c r="B17" s="16"/>
      <c r="C17" s="13"/>
      <c r="F17" s="16"/>
      <c r="G17" s="13"/>
      <c r="J17" s="16"/>
      <c r="K17" s="13"/>
      <c r="N17" s="16"/>
      <c r="O17" s="13"/>
      <c r="R17" s="16"/>
      <c r="S17" s="13"/>
      <c r="V17" s="16"/>
      <c r="W17" s="13"/>
      <c r="Z17" s="43">
        <f t="shared" ref="Z17:AA21" si="4">B17+D17+F17+H17+J17+L17+N17+P17+R17+T17+V17+X17</f>
        <v>0</v>
      </c>
      <c r="AA17" s="6">
        <f t="shared" si="4"/>
        <v>0</v>
      </c>
    </row>
    <row r="18" spans="1:27" ht="12.75" customHeight="1" x14ac:dyDescent="0.25">
      <c r="A18" s="3" t="s">
        <v>22</v>
      </c>
      <c r="B18" s="16"/>
      <c r="C18" s="13"/>
      <c r="F18" s="16"/>
      <c r="G18" s="13"/>
      <c r="J18" s="16"/>
      <c r="K18" s="13"/>
      <c r="M18" s="532"/>
      <c r="N18" s="16"/>
      <c r="O18" s="13"/>
      <c r="R18" s="16"/>
      <c r="S18" s="13"/>
      <c r="V18" s="16"/>
      <c r="W18" s="13"/>
      <c r="Z18" s="43">
        <f t="shared" si="4"/>
        <v>0</v>
      </c>
      <c r="AA18" s="6">
        <f t="shared" si="4"/>
        <v>0</v>
      </c>
    </row>
    <row r="19" spans="1:27" ht="12.75" customHeight="1" x14ac:dyDescent="0.25">
      <c r="A19" s="3" t="s">
        <v>53</v>
      </c>
      <c r="B19" s="16"/>
      <c r="C19" s="16"/>
      <c r="D19" s="23">
        <v>1</v>
      </c>
      <c r="E19" s="530">
        <v>332.28</v>
      </c>
      <c r="F19" s="16"/>
      <c r="G19" s="16"/>
      <c r="H19" s="23">
        <v>-3</v>
      </c>
      <c r="I19" s="530">
        <v>845.7</v>
      </c>
      <c r="J19" s="16"/>
      <c r="K19" s="13"/>
      <c r="L19" s="23">
        <v>0</v>
      </c>
      <c r="M19" s="1">
        <v>903.53</v>
      </c>
      <c r="N19" s="16">
        <v>2</v>
      </c>
      <c r="O19" s="13">
        <v>836.61</v>
      </c>
      <c r="P19" s="23">
        <v>4</v>
      </c>
      <c r="Q19" s="532">
        <v>1143.33</v>
      </c>
      <c r="R19" s="16">
        <v>0</v>
      </c>
      <c r="S19" s="13">
        <v>787.01</v>
      </c>
      <c r="T19" s="23">
        <v>2</v>
      </c>
      <c r="U19" s="1">
        <v>929.02</v>
      </c>
      <c r="V19" s="16"/>
      <c r="W19" s="13"/>
      <c r="X19" s="23">
        <v>1</v>
      </c>
      <c r="Y19" s="1">
        <v>1030.3</v>
      </c>
      <c r="Z19" s="43">
        <f t="shared" si="4"/>
        <v>7</v>
      </c>
      <c r="AA19" s="6">
        <f t="shared" si="4"/>
        <v>6807.78</v>
      </c>
    </row>
    <row r="20" spans="1:27" ht="12.75" customHeight="1" x14ac:dyDescent="0.25">
      <c r="A20" s="3" t="s">
        <v>23</v>
      </c>
      <c r="B20" s="16"/>
      <c r="C20" s="16"/>
      <c r="E20" s="530"/>
      <c r="F20" s="16">
        <v>0</v>
      </c>
      <c r="G20" s="16">
        <v>585.53</v>
      </c>
      <c r="H20" s="23">
        <v>1</v>
      </c>
      <c r="I20" s="530">
        <v>449.62</v>
      </c>
      <c r="J20" s="16">
        <v>1</v>
      </c>
      <c r="K20" s="13">
        <v>578.72</v>
      </c>
      <c r="M20" s="532"/>
      <c r="N20" s="16">
        <v>1</v>
      </c>
      <c r="O20" s="13">
        <v>206.55</v>
      </c>
      <c r="P20" s="23">
        <v>1</v>
      </c>
      <c r="Q20" s="532">
        <v>350.09</v>
      </c>
      <c r="R20" s="16">
        <v>2</v>
      </c>
      <c r="S20" s="13">
        <v>665.43</v>
      </c>
      <c r="T20" s="23">
        <v>4</v>
      </c>
      <c r="U20" s="1">
        <v>2017.01</v>
      </c>
      <c r="V20" s="16">
        <v>1</v>
      </c>
      <c r="W20" s="13">
        <v>564.11</v>
      </c>
      <c r="Z20" s="43">
        <f t="shared" si="4"/>
        <v>11</v>
      </c>
      <c r="AA20" s="6">
        <f t="shared" si="4"/>
        <v>5417.0599999999995</v>
      </c>
    </row>
    <row r="21" spans="1:27" ht="12.75" customHeight="1" x14ac:dyDescent="0.25">
      <c r="A21" s="3" t="s">
        <v>55</v>
      </c>
      <c r="B21" s="25"/>
      <c r="C21" s="14"/>
      <c r="D21" s="27"/>
      <c r="E21" s="2"/>
      <c r="F21" s="25"/>
      <c r="G21" s="14"/>
      <c r="H21" s="27"/>
      <c r="I21" s="2"/>
      <c r="J21" s="16"/>
      <c r="K21" s="13"/>
      <c r="N21" s="16"/>
      <c r="O21" s="13"/>
      <c r="P21" s="23">
        <v>1</v>
      </c>
      <c r="Q21" s="1">
        <v>284.29000000000002</v>
      </c>
      <c r="R21" s="16">
        <v>1</v>
      </c>
      <c r="S21" s="13">
        <v>173.7</v>
      </c>
      <c r="V21" s="16"/>
      <c r="W21" s="13"/>
      <c r="Z21" s="43">
        <f t="shared" si="4"/>
        <v>2</v>
      </c>
      <c r="AA21" s="6">
        <f t="shared" si="4"/>
        <v>457.99</v>
      </c>
    </row>
    <row r="22" spans="1:27" ht="12.75" customHeight="1" x14ac:dyDescent="0.3">
      <c r="A22" s="4" t="s">
        <v>21</v>
      </c>
      <c r="B22" s="16">
        <f t="shared" ref="B22:AA22" si="5">SUM(B17:B21)</f>
        <v>0</v>
      </c>
      <c r="C22" s="26">
        <f t="shared" si="5"/>
        <v>0</v>
      </c>
      <c r="D22" s="23">
        <f t="shared" si="5"/>
        <v>1</v>
      </c>
      <c r="E22" s="10">
        <f t="shared" si="5"/>
        <v>332.28</v>
      </c>
      <c r="F22" s="16">
        <f t="shared" si="5"/>
        <v>0</v>
      </c>
      <c r="G22" s="26">
        <f t="shared" si="5"/>
        <v>585.53</v>
      </c>
      <c r="H22" s="23">
        <f t="shared" si="5"/>
        <v>-2</v>
      </c>
      <c r="I22" s="10">
        <f t="shared" si="5"/>
        <v>1295.3200000000002</v>
      </c>
      <c r="J22" s="35">
        <f t="shared" si="5"/>
        <v>1</v>
      </c>
      <c r="K22" s="32">
        <f t="shared" si="5"/>
        <v>578.72</v>
      </c>
      <c r="L22" s="34">
        <f t="shared" si="5"/>
        <v>0</v>
      </c>
      <c r="M22" s="33">
        <f t="shared" si="5"/>
        <v>903.53</v>
      </c>
      <c r="N22" s="35">
        <f t="shared" si="5"/>
        <v>3</v>
      </c>
      <c r="O22" s="32">
        <f t="shared" si="5"/>
        <v>1043.1600000000001</v>
      </c>
      <c r="P22" s="34">
        <f t="shared" si="5"/>
        <v>6</v>
      </c>
      <c r="Q22" s="33">
        <f t="shared" si="5"/>
        <v>1777.7099999999998</v>
      </c>
      <c r="R22" s="35">
        <f t="shared" si="5"/>
        <v>3</v>
      </c>
      <c r="S22" s="32">
        <f t="shared" si="5"/>
        <v>1626.14</v>
      </c>
      <c r="T22" s="34">
        <f t="shared" si="5"/>
        <v>6</v>
      </c>
      <c r="U22" s="33">
        <f t="shared" si="5"/>
        <v>2946.0299999999997</v>
      </c>
      <c r="V22" s="35">
        <f t="shared" si="5"/>
        <v>1</v>
      </c>
      <c r="W22" s="32">
        <f t="shared" si="5"/>
        <v>564.11</v>
      </c>
      <c r="X22" s="34">
        <f t="shared" si="5"/>
        <v>1</v>
      </c>
      <c r="Y22" s="33">
        <f t="shared" si="5"/>
        <v>1030.3</v>
      </c>
      <c r="Z22" s="73">
        <f t="shared" si="5"/>
        <v>20</v>
      </c>
      <c r="AA22" s="22">
        <f t="shared" si="5"/>
        <v>12682.83</v>
      </c>
    </row>
    <row r="23" spans="1:27" ht="12.75" customHeight="1" x14ac:dyDescent="0.3">
      <c r="A23" s="4"/>
      <c r="B23" s="16"/>
      <c r="C23" s="30"/>
      <c r="E23" s="5"/>
      <c r="F23" s="16"/>
      <c r="G23" s="30"/>
      <c r="I23" s="5"/>
      <c r="J23" s="16"/>
      <c r="K23" s="30"/>
      <c r="M23" s="5"/>
      <c r="N23" s="16"/>
      <c r="O23" s="30"/>
      <c r="Q23" s="5"/>
      <c r="R23" s="16"/>
      <c r="S23" s="30"/>
      <c r="U23" s="5"/>
      <c r="V23" s="16"/>
      <c r="W23" s="30"/>
      <c r="Y23" s="5"/>
      <c r="Z23" s="43"/>
      <c r="AA23" s="8"/>
    </row>
    <row r="24" spans="1:27" ht="12.75" customHeight="1" x14ac:dyDescent="0.3">
      <c r="A24" s="4" t="s">
        <v>27</v>
      </c>
      <c r="B24" s="16"/>
      <c r="C24" s="13"/>
      <c r="F24" s="16"/>
      <c r="G24" s="13"/>
      <c r="J24" s="16"/>
      <c r="K24" s="13"/>
      <c r="N24" s="16"/>
      <c r="O24" s="13"/>
      <c r="R24" s="16"/>
      <c r="S24" s="13"/>
      <c r="V24" s="16"/>
      <c r="W24" s="13"/>
      <c r="Z24" s="43"/>
      <c r="AA24" s="6"/>
    </row>
    <row r="25" spans="1:27" ht="12.75" customHeight="1" x14ac:dyDescent="0.25">
      <c r="A25" s="3" t="s">
        <v>50</v>
      </c>
      <c r="B25" s="16">
        <v>3</v>
      </c>
      <c r="C25" s="13">
        <v>61</v>
      </c>
      <c r="D25" s="23">
        <v>5</v>
      </c>
      <c r="E25" s="1">
        <v>225.24</v>
      </c>
      <c r="F25" s="16">
        <v>2</v>
      </c>
      <c r="G25" s="13">
        <v>138</v>
      </c>
      <c r="H25" s="23">
        <v>8</v>
      </c>
      <c r="I25" s="1">
        <v>514.08000000000004</v>
      </c>
      <c r="J25" s="16">
        <v>4</v>
      </c>
      <c r="K25" s="13">
        <v>369.00900000000001</v>
      </c>
      <c r="L25" s="23">
        <v>4</v>
      </c>
      <c r="M25" s="1">
        <v>210.07</v>
      </c>
      <c r="N25" s="16">
        <v>5</v>
      </c>
      <c r="O25" s="15">
        <v>529.09</v>
      </c>
      <c r="P25" s="23">
        <v>4</v>
      </c>
      <c r="Q25" s="28">
        <v>293.98</v>
      </c>
      <c r="R25" s="16">
        <v>13</v>
      </c>
      <c r="S25" s="15">
        <v>1445.99</v>
      </c>
      <c r="T25" s="23">
        <v>20</v>
      </c>
      <c r="U25" s="28">
        <v>1593.37</v>
      </c>
      <c r="V25" s="16">
        <v>9</v>
      </c>
      <c r="W25" s="15">
        <v>908.19</v>
      </c>
      <c r="X25" s="23">
        <v>12</v>
      </c>
      <c r="Y25" s="28">
        <v>1709.02</v>
      </c>
      <c r="Z25" s="43">
        <f>B25+D25+F25+H25+J25+L25+N25+P25+R25+T25+V25+X25</f>
        <v>89</v>
      </c>
      <c r="AA25" s="12">
        <f>C25+E25+G25+I25+K25+M25+O25+Q25+S25+U25+W25+Y25</f>
        <v>7997.0390000000007</v>
      </c>
    </row>
    <row r="26" spans="1:27" ht="12.75" customHeight="1" x14ac:dyDescent="0.25">
      <c r="A26" s="3" t="s">
        <v>51</v>
      </c>
      <c r="B26" s="16">
        <v>2</v>
      </c>
      <c r="C26" s="13">
        <v>29.25</v>
      </c>
      <c r="D26" s="23">
        <v>0</v>
      </c>
      <c r="E26" s="1">
        <v>0</v>
      </c>
      <c r="F26" s="16">
        <v>1</v>
      </c>
      <c r="G26" s="13">
        <v>22.05</v>
      </c>
      <c r="H26" s="23">
        <v>4</v>
      </c>
      <c r="I26" s="1">
        <v>117.87</v>
      </c>
      <c r="J26" s="16">
        <v>3</v>
      </c>
      <c r="K26" s="13">
        <v>61.13</v>
      </c>
      <c r="L26" s="23">
        <v>1</v>
      </c>
      <c r="M26" s="1">
        <v>14.24</v>
      </c>
      <c r="N26" s="16">
        <v>4</v>
      </c>
      <c r="O26" s="15">
        <v>92.43</v>
      </c>
      <c r="P26" s="23">
        <v>4</v>
      </c>
      <c r="Q26" s="28">
        <v>92.42</v>
      </c>
      <c r="R26" s="16">
        <v>8</v>
      </c>
      <c r="S26" s="15">
        <v>316.72000000000003</v>
      </c>
      <c r="T26" s="23">
        <v>6</v>
      </c>
      <c r="U26" s="28">
        <v>276.18</v>
      </c>
      <c r="V26" s="16">
        <v>1</v>
      </c>
      <c r="W26" s="15">
        <v>21.71</v>
      </c>
      <c r="X26" s="23">
        <v>1</v>
      </c>
      <c r="Y26" s="28">
        <v>35.49</v>
      </c>
      <c r="Z26" s="43">
        <f>B26+D26+F26+H26+J26+L26+N26+P26+R26+T26+V26+X26</f>
        <v>35</v>
      </c>
      <c r="AA26" s="12">
        <f>C26+E26+G26+I26+K26+M26+O26+Q26+S26+U26+W26+Y26</f>
        <v>1079.4900000000002</v>
      </c>
    </row>
    <row r="27" spans="1:27" s="45" customFormat="1" ht="12.75" customHeight="1" x14ac:dyDescent="0.3">
      <c r="A27" s="39" t="s">
        <v>68</v>
      </c>
      <c r="B27" s="42">
        <f t="shared" ref="B27:Y27" si="6">B25+B26</f>
        <v>5</v>
      </c>
      <c r="C27" s="59">
        <f t="shared" si="6"/>
        <v>90.25</v>
      </c>
      <c r="D27" s="60">
        <f t="shared" si="6"/>
        <v>5</v>
      </c>
      <c r="E27" s="61">
        <f t="shared" si="6"/>
        <v>225.24</v>
      </c>
      <c r="F27" s="42">
        <f t="shared" si="6"/>
        <v>3</v>
      </c>
      <c r="G27" s="59">
        <f t="shared" si="6"/>
        <v>160.05000000000001</v>
      </c>
      <c r="H27" s="60">
        <f t="shared" si="6"/>
        <v>12</v>
      </c>
      <c r="I27" s="61">
        <f t="shared" si="6"/>
        <v>631.95000000000005</v>
      </c>
      <c r="J27" s="42">
        <f t="shared" si="6"/>
        <v>7</v>
      </c>
      <c r="K27" s="59">
        <f t="shared" si="6"/>
        <v>430.13900000000001</v>
      </c>
      <c r="L27" s="60">
        <f t="shared" si="6"/>
        <v>5</v>
      </c>
      <c r="M27" s="61">
        <f t="shared" si="6"/>
        <v>224.31</v>
      </c>
      <c r="N27" s="42">
        <f t="shared" si="6"/>
        <v>9</v>
      </c>
      <c r="O27" s="59">
        <f t="shared" si="6"/>
        <v>621.52</v>
      </c>
      <c r="P27" s="60">
        <f t="shared" si="6"/>
        <v>8</v>
      </c>
      <c r="Q27" s="61">
        <f t="shared" si="6"/>
        <v>386.40000000000003</v>
      </c>
      <c r="R27" s="42">
        <f t="shared" si="6"/>
        <v>21</v>
      </c>
      <c r="S27" s="59">
        <f t="shared" si="6"/>
        <v>1762.71</v>
      </c>
      <c r="T27" s="60">
        <f t="shared" si="6"/>
        <v>26</v>
      </c>
      <c r="U27" s="61">
        <f t="shared" si="6"/>
        <v>1869.55</v>
      </c>
      <c r="V27" s="42">
        <f t="shared" si="6"/>
        <v>10</v>
      </c>
      <c r="W27" s="59">
        <f t="shared" si="6"/>
        <v>929.90000000000009</v>
      </c>
      <c r="X27" s="60">
        <f t="shared" si="6"/>
        <v>13</v>
      </c>
      <c r="Y27" s="61">
        <f t="shared" si="6"/>
        <v>1744.51</v>
      </c>
      <c r="Z27" s="66">
        <f t="shared" ref="Z27:AA27" si="7">SUM(Z25:Z26)</f>
        <v>124</v>
      </c>
      <c r="AA27" s="94">
        <f t="shared" si="7"/>
        <v>9076.5290000000005</v>
      </c>
    </row>
    <row r="28" spans="1:27" s="45" customFormat="1" ht="12.75" customHeight="1" x14ac:dyDescent="0.3">
      <c r="A28" s="39"/>
      <c r="B28" s="37"/>
      <c r="C28" s="63"/>
      <c r="D28" s="47"/>
      <c r="E28" s="62"/>
      <c r="F28" s="37"/>
      <c r="G28" s="63"/>
      <c r="H28" s="47"/>
      <c r="I28" s="62"/>
      <c r="J28" s="37"/>
      <c r="K28" s="63"/>
      <c r="L28" s="47"/>
      <c r="M28" s="62"/>
      <c r="N28" s="37"/>
      <c r="O28" s="63"/>
      <c r="P28" s="47"/>
      <c r="Q28" s="62"/>
      <c r="R28" s="37"/>
      <c r="S28" s="63"/>
      <c r="T28" s="47"/>
      <c r="U28" s="62"/>
      <c r="V28" s="37"/>
      <c r="W28" s="63"/>
      <c r="X28" s="47"/>
      <c r="Y28" s="62"/>
      <c r="Z28" s="40"/>
      <c r="AA28" s="64"/>
    </row>
    <row r="29" spans="1:27" ht="12.75" customHeight="1" x14ac:dyDescent="0.3">
      <c r="A29" s="21" t="s">
        <v>19</v>
      </c>
      <c r="B29" s="16"/>
      <c r="C29" s="26">
        <f>SUM(C14+C22+C27)</f>
        <v>802.24</v>
      </c>
      <c r="E29" s="10">
        <f>SUM(E14+E22+E27)</f>
        <v>778.18</v>
      </c>
      <c r="F29" s="16"/>
      <c r="G29" s="26">
        <f>SUM(G14+G22+G27)</f>
        <v>840.53</v>
      </c>
      <c r="I29" s="10">
        <f>SUM(I14+I22+I27)</f>
        <v>2397.2400000000002</v>
      </c>
      <c r="J29" s="16"/>
      <c r="K29" s="26">
        <f>SUM(K14+K22+K27)</f>
        <v>1385.8690000000001</v>
      </c>
      <c r="M29" s="10">
        <f>SUM(M14+M22+M27)</f>
        <v>1314.6499999999999</v>
      </c>
      <c r="N29" s="16"/>
      <c r="O29" s="26">
        <f>SUM(O14+O22+O27)</f>
        <v>1965.9</v>
      </c>
      <c r="Q29" s="10">
        <f>SUM(Q14+Q22+Q27)</f>
        <v>2479.31</v>
      </c>
      <c r="R29" s="16"/>
      <c r="S29" s="26">
        <f>SUM(S14+S22+S27)</f>
        <v>4345.0300000000007</v>
      </c>
      <c r="U29" s="10">
        <f>SUM(U14+U22+U27)</f>
        <v>6342.05</v>
      </c>
      <c r="V29" s="16"/>
      <c r="W29" s="26">
        <f>SUM(W14+W22+W27)</f>
        <v>1941.2900000000002</v>
      </c>
      <c r="Y29" s="10">
        <f>SUM(Y14+Y22+Y27)</f>
        <v>3270.6099999999997</v>
      </c>
      <c r="Z29" s="43"/>
      <c r="AA29" s="8">
        <f>SUM(AA14+AA22+AA27)</f>
        <v>27862.898999999998</v>
      </c>
    </row>
    <row r="30" spans="1:27" x14ac:dyDescent="0.25">
      <c r="B30" s="16"/>
      <c r="C30" s="13"/>
      <c r="F30" s="16"/>
      <c r="G30" s="13"/>
      <c r="J30" s="16"/>
      <c r="K30" s="13"/>
      <c r="N30" s="16"/>
      <c r="O30" s="13"/>
      <c r="R30" s="16"/>
      <c r="S30" s="13"/>
      <c r="V30" s="16"/>
      <c r="W30" s="13"/>
      <c r="Z30" s="43"/>
      <c r="AA30" s="6"/>
    </row>
    <row r="31" spans="1:27" ht="12.75" customHeight="1" x14ac:dyDescent="0.3">
      <c r="A31" s="4" t="s">
        <v>28</v>
      </c>
      <c r="B31" s="16"/>
      <c r="C31" s="26"/>
      <c r="E31" s="10"/>
      <c r="F31" s="16"/>
      <c r="G31" s="46"/>
      <c r="I31" s="10"/>
      <c r="J31" s="16"/>
      <c r="K31" s="26"/>
      <c r="M31" s="10"/>
      <c r="N31" s="16"/>
      <c r="O31" s="26"/>
      <c r="Q31" s="10"/>
      <c r="R31" s="16"/>
      <c r="S31" s="26"/>
      <c r="U31" s="10"/>
      <c r="V31" s="16"/>
      <c r="W31" s="26"/>
      <c r="Y31" s="24"/>
      <c r="Z31" s="43"/>
      <c r="AA31" s="9"/>
    </row>
    <row r="32" spans="1:27" s="57" customFormat="1" x14ac:dyDescent="0.25">
      <c r="A32" s="52" t="s">
        <v>46</v>
      </c>
      <c r="B32" s="53"/>
      <c r="C32" s="53"/>
      <c r="D32" s="48"/>
      <c r="E32" s="48"/>
      <c r="F32" s="53"/>
      <c r="G32" s="53"/>
      <c r="H32" s="48"/>
      <c r="I32" s="48"/>
      <c r="J32" s="53"/>
      <c r="K32" s="53"/>
      <c r="L32" s="48"/>
      <c r="M32" s="48"/>
      <c r="N32" s="53"/>
      <c r="O32" s="53"/>
      <c r="P32" s="48"/>
      <c r="Q32" s="48"/>
      <c r="R32" s="53"/>
      <c r="S32" s="53"/>
      <c r="T32" s="48"/>
      <c r="U32" s="48"/>
      <c r="V32" s="53"/>
      <c r="W32" s="53"/>
      <c r="X32" s="48"/>
      <c r="Y32" s="48"/>
      <c r="Z32" s="38">
        <f t="shared" ref="Z32:AA34" si="8">SUM(B32+D32+F32+H32+J32+L32+N32+P32+R32+T32+V32+X32)</f>
        <v>0</v>
      </c>
      <c r="AA32" s="56">
        <f t="shared" si="8"/>
        <v>0</v>
      </c>
    </row>
    <row r="33" spans="1:31" s="57" customFormat="1" x14ac:dyDescent="0.25">
      <c r="A33" s="52" t="s">
        <v>62</v>
      </c>
      <c r="B33" s="53"/>
      <c r="C33" s="53"/>
      <c r="D33" s="48"/>
      <c r="E33" s="48"/>
      <c r="F33" s="53"/>
      <c r="G33" s="53"/>
      <c r="H33" s="48"/>
      <c r="I33" s="48"/>
      <c r="J33" s="53"/>
      <c r="K33" s="53"/>
      <c r="L33" s="48"/>
      <c r="M33" s="48"/>
      <c r="N33" s="53"/>
      <c r="O33" s="53"/>
      <c r="P33" s="48"/>
      <c r="Q33" s="48"/>
      <c r="R33" s="53"/>
      <c r="S33" s="53"/>
      <c r="T33" s="48"/>
      <c r="U33" s="48"/>
      <c r="V33" s="53"/>
      <c r="W33" s="53"/>
      <c r="X33" s="48"/>
      <c r="Y33" s="48"/>
      <c r="Z33" s="38">
        <f t="shared" si="8"/>
        <v>0</v>
      </c>
      <c r="AA33" s="56">
        <f t="shared" si="8"/>
        <v>0</v>
      </c>
    </row>
    <row r="34" spans="1:31" s="57" customFormat="1" x14ac:dyDescent="0.25">
      <c r="A34" s="52" t="s">
        <v>47</v>
      </c>
      <c r="B34" s="54"/>
      <c r="C34" s="54"/>
      <c r="D34" s="55"/>
      <c r="E34" s="55"/>
      <c r="F34" s="54"/>
      <c r="G34" s="54"/>
      <c r="H34" s="55"/>
      <c r="I34" s="55"/>
      <c r="J34" s="54"/>
      <c r="K34" s="54"/>
      <c r="L34" s="55"/>
      <c r="M34" s="55"/>
      <c r="N34" s="54"/>
      <c r="O34" s="54"/>
      <c r="P34" s="55"/>
      <c r="Q34" s="55"/>
      <c r="R34" s="54"/>
      <c r="S34" s="54"/>
      <c r="T34" s="55"/>
      <c r="U34" s="55"/>
      <c r="V34" s="54"/>
      <c r="W34" s="54"/>
      <c r="X34" s="55"/>
      <c r="Y34" s="55"/>
      <c r="Z34" s="65">
        <f t="shared" si="8"/>
        <v>0</v>
      </c>
      <c r="AA34" s="58">
        <f t="shared" si="8"/>
        <v>0</v>
      </c>
    </row>
    <row r="35" spans="1:31" s="4" customFormat="1" ht="12.75" customHeight="1" x14ac:dyDescent="0.3">
      <c r="A35" s="4" t="s">
        <v>59</v>
      </c>
      <c r="B35" s="70">
        <f t="shared" ref="B35:AA35" si="9">SUM(B32:B34)</f>
        <v>0</v>
      </c>
      <c r="C35" s="49">
        <f t="shared" si="9"/>
        <v>0</v>
      </c>
      <c r="D35" s="71">
        <f t="shared" si="9"/>
        <v>0</v>
      </c>
      <c r="E35" s="50">
        <f t="shared" si="9"/>
        <v>0</v>
      </c>
      <c r="F35" s="70">
        <f t="shared" si="9"/>
        <v>0</v>
      </c>
      <c r="G35" s="49">
        <f t="shared" si="9"/>
        <v>0</v>
      </c>
      <c r="H35" s="71">
        <f t="shared" si="9"/>
        <v>0</v>
      </c>
      <c r="I35" s="50">
        <f t="shared" si="9"/>
        <v>0</v>
      </c>
      <c r="J35" s="70">
        <f t="shared" si="9"/>
        <v>0</v>
      </c>
      <c r="K35" s="49">
        <f t="shared" si="9"/>
        <v>0</v>
      </c>
      <c r="L35" s="71">
        <f t="shared" si="9"/>
        <v>0</v>
      </c>
      <c r="M35" s="50">
        <f t="shared" si="9"/>
        <v>0</v>
      </c>
      <c r="N35" s="70">
        <f t="shared" si="9"/>
        <v>0</v>
      </c>
      <c r="O35" s="49">
        <f t="shared" si="9"/>
        <v>0</v>
      </c>
      <c r="P35" s="71">
        <f t="shared" si="9"/>
        <v>0</v>
      </c>
      <c r="Q35" s="50">
        <f t="shared" si="9"/>
        <v>0</v>
      </c>
      <c r="R35" s="70">
        <f t="shared" si="9"/>
        <v>0</v>
      </c>
      <c r="S35" s="49">
        <f t="shared" si="9"/>
        <v>0</v>
      </c>
      <c r="T35" s="71">
        <f t="shared" si="9"/>
        <v>0</v>
      </c>
      <c r="U35" s="50">
        <f t="shared" si="9"/>
        <v>0</v>
      </c>
      <c r="V35" s="70">
        <f t="shared" si="9"/>
        <v>0</v>
      </c>
      <c r="W35" s="49">
        <f t="shared" si="9"/>
        <v>0</v>
      </c>
      <c r="X35" s="71">
        <f t="shared" si="9"/>
        <v>0</v>
      </c>
      <c r="Y35" s="50">
        <f t="shared" si="9"/>
        <v>0</v>
      </c>
      <c r="Z35" s="74">
        <f t="shared" si="9"/>
        <v>0</v>
      </c>
      <c r="AA35" s="51">
        <f t="shared" si="9"/>
        <v>0</v>
      </c>
    </row>
    <row r="36" spans="1:31" s="4" customFormat="1" ht="12.75" customHeight="1" x14ac:dyDescent="0.3">
      <c r="B36" s="70"/>
      <c r="C36" s="49"/>
      <c r="D36" s="71"/>
      <c r="E36" s="50"/>
      <c r="F36" s="70"/>
      <c r="G36" s="49"/>
      <c r="H36" s="71"/>
      <c r="I36" s="50"/>
      <c r="J36" s="70"/>
      <c r="K36" s="49"/>
      <c r="L36" s="71"/>
      <c r="M36" s="50"/>
      <c r="N36" s="70"/>
      <c r="O36" s="49"/>
      <c r="P36" s="71"/>
      <c r="Q36" s="50"/>
      <c r="R36" s="70"/>
      <c r="S36" s="49"/>
      <c r="T36" s="71"/>
      <c r="U36" s="50"/>
      <c r="V36" s="70"/>
      <c r="W36" s="49"/>
      <c r="X36" s="71"/>
      <c r="Y36" s="50"/>
      <c r="Z36" s="74"/>
      <c r="AA36" s="51"/>
    </row>
    <row r="37" spans="1:31" s="4" customFormat="1" ht="12.75" customHeight="1" x14ac:dyDescent="0.3">
      <c r="A37" s="24"/>
      <c r="B37" s="70"/>
      <c r="C37" s="49"/>
      <c r="D37" s="71"/>
      <c r="E37" s="50"/>
      <c r="F37" s="70"/>
      <c r="G37" s="49"/>
      <c r="H37" s="71"/>
      <c r="I37" s="50"/>
      <c r="J37" s="70"/>
      <c r="K37" s="49"/>
      <c r="L37" s="71"/>
      <c r="M37" s="50"/>
      <c r="N37" s="70"/>
      <c r="O37" s="49"/>
      <c r="P37" s="71"/>
      <c r="Q37" s="50"/>
      <c r="R37" s="70"/>
      <c r="S37" s="49"/>
      <c r="T37" s="71"/>
      <c r="U37" s="50"/>
      <c r="V37" s="70"/>
      <c r="W37" s="49"/>
      <c r="X37" s="71"/>
      <c r="Y37" s="50"/>
      <c r="Z37" s="74"/>
      <c r="AA37" s="51"/>
    </row>
    <row r="38" spans="1:31" s="3" customFormat="1" ht="12.75" customHeight="1" x14ac:dyDescent="0.3">
      <c r="A38" s="4"/>
      <c r="B38" s="16"/>
      <c r="C38" s="67"/>
      <c r="D38" s="23"/>
      <c r="E38" s="68"/>
      <c r="F38" s="16"/>
      <c r="G38" s="67"/>
      <c r="H38" s="23"/>
      <c r="I38" s="68"/>
      <c r="J38" s="16"/>
      <c r="K38" s="67"/>
      <c r="L38" s="23"/>
      <c r="M38" s="68"/>
      <c r="N38" s="16"/>
      <c r="O38" s="67"/>
      <c r="P38" s="23"/>
      <c r="Q38" s="68"/>
      <c r="R38" s="16"/>
      <c r="S38" s="67"/>
      <c r="T38" s="23"/>
      <c r="U38" s="68"/>
      <c r="V38" s="16"/>
      <c r="W38" s="67"/>
      <c r="X38" s="23"/>
      <c r="Y38" s="68"/>
      <c r="Z38" s="43"/>
      <c r="AA38" s="69"/>
      <c r="AB38" s="4"/>
    </row>
    <row r="39" spans="1:31" s="79" customFormat="1" ht="26" x14ac:dyDescent="0.3">
      <c r="A39" s="76" t="s">
        <v>64</v>
      </c>
      <c r="B39" s="77"/>
      <c r="C39" s="78">
        <f>C29-C5-C35</f>
        <v>656.24</v>
      </c>
      <c r="D39" s="77"/>
      <c r="E39" s="78">
        <f>E29-E5-E35</f>
        <v>652.17999999999995</v>
      </c>
      <c r="F39" s="78"/>
      <c r="G39" s="78">
        <f>G29-G5-G35</f>
        <v>754.53</v>
      </c>
      <c r="H39" s="77"/>
      <c r="I39" s="78">
        <f>I29-I5-I35</f>
        <v>2224.2400000000002</v>
      </c>
      <c r="J39" s="77"/>
      <c r="K39" s="78">
        <f>K29-K5-K35</f>
        <v>1232.3690000000001</v>
      </c>
      <c r="L39" s="77"/>
      <c r="M39" s="78">
        <f>M29-M5-M35</f>
        <v>1182.1499999999999</v>
      </c>
      <c r="N39" s="78"/>
      <c r="O39" s="78">
        <f>O29-O5-O35</f>
        <v>1737.9</v>
      </c>
      <c r="P39" s="77"/>
      <c r="Q39" s="78">
        <f>Q29-Q5-Q35</f>
        <v>2219.31</v>
      </c>
      <c r="R39" s="77"/>
      <c r="S39" s="78">
        <f>S29-S5-S35</f>
        <v>4039.5300000000007</v>
      </c>
      <c r="T39" s="77"/>
      <c r="U39" s="78">
        <f>U29-U5-U35</f>
        <v>5785.05</v>
      </c>
      <c r="V39" s="77"/>
      <c r="W39" s="78">
        <f>W29-W5-W35</f>
        <v>1749.7900000000002</v>
      </c>
      <c r="X39" s="77"/>
      <c r="Y39" s="78">
        <f>Y29-Y5-Y35</f>
        <v>3136.1099999999997</v>
      </c>
      <c r="Z39" s="77"/>
      <c r="AA39" s="78">
        <f>AA29-AA5-AA35</f>
        <v>25369.398999999998</v>
      </c>
      <c r="AB39" s="4"/>
      <c r="AE39" s="80"/>
    </row>
    <row r="40" spans="1:31" x14ac:dyDescent="0.25">
      <c r="A40" s="3"/>
      <c r="B40" s="3"/>
      <c r="C40"/>
      <c r="D40" s="3"/>
      <c r="E40"/>
      <c r="F40" s="3"/>
      <c r="G40"/>
      <c r="H40" s="3"/>
      <c r="I40"/>
      <c r="J40" s="3"/>
      <c r="K40"/>
      <c r="L40" s="3"/>
      <c r="M40"/>
      <c r="N40" s="3"/>
      <c r="O40"/>
      <c r="P40" s="3"/>
      <c r="Q40"/>
      <c r="R40" s="3"/>
      <c r="S40"/>
      <c r="T40" s="3"/>
      <c r="U40"/>
      <c r="V40" s="3"/>
      <c r="W40"/>
      <c r="X40" s="3"/>
      <c r="Y40"/>
      <c r="Z40" s="3"/>
      <c r="AA40"/>
    </row>
  </sheetData>
  <sheetProtection algorithmName="SHA-512" hashValue="B3aLQv+/IE1xuoRnbb6GDHVLlgim1ilAc1z+mjjU3ZBIGDl8rg2qRpD8FN/BrnPEpL6HE4i9AJGKK/Rc0vN1yA==" saltValue="KRb3rIcqbnnVadJih5mFNg==" spinCount="100000" sheet="1" objects="1" scenarios="1" formatCells="0" formatColumns="0" formatRows="0" sort="0" autoFilter="0"/>
  <mergeCells count="13">
    <mergeCell ref="B1:C1"/>
    <mergeCell ref="D1:E1"/>
    <mergeCell ref="F1:G1"/>
    <mergeCell ref="H1:I1"/>
    <mergeCell ref="J1:K1"/>
    <mergeCell ref="V1:W1"/>
    <mergeCell ref="X1:Y1"/>
    <mergeCell ref="Z1:AA1"/>
    <mergeCell ref="L1:M1"/>
    <mergeCell ref="N1:O1"/>
    <mergeCell ref="P1:Q1"/>
    <mergeCell ref="R1:S1"/>
    <mergeCell ref="T1:U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pageSetUpPr fitToPage="1"/>
  </sheetPr>
  <dimension ref="A1:AE40"/>
  <sheetViews>
    <sheetView workbookViewId="0">
      <pane xSplit="1" topLeftCell="B1" activePane="topRight" state="frozen"/>
      <selection pane="topRight"/>
    </sheetView>
  </sheetViews>
  <sheetFormatPr defaultColWidth="9.1796875" defaultRowHeight="12.5" x14ac:dyDescent="0.25"/>
  <cols>
    <col min="1" max="1" width="50.7265625" style="263" customWidth="1"/>
    <col min="2" max="2" width="9.7265625" style="273" customWidth="1"/>
    <col min="3" max="3" width="14.54296875" style="274" customWidth="1"/>
    <col min="4" max="4" width="9.7265625" style="273" customWidth="1"/>
    <col min="5" max="5" width="14.54296875" style="274" customWidth="1"/>
    <col min="6" max="6" width="9.7265625" style="273" customWidth="1"/>
    <col min="7" max="7" width="14.54296875" style="274" customWidth="1"/>
    <col min="8" max="8" width="9.7265625" style="273" customWidth="1"/>
    <col min="9" max="9" width="14.54296875" style="274" customWidth="1"/>
    <col min="10" max="10" width="9.7265625" style="273" customWidth="1"/>
    <col min="11" max="11" width="14.54296875" style="274" customWidth="1"/>
    <col min="12" max="12" width="9.7265625" style="273" customWidth="1"/>
    <col min="13" max="13" width="14.54296875" style="274" customWidth="1"/>
    <col min="14" max="14" width="9.7265625" style="273" customWidth="1"/>
    <col min="15" max="15" width="14.54296875" style="274" customWidth="1"/>
    <col min="16" max="16" width="9.7265625" style="273" customWidth="1"/>
    <col min="17" max="17" width="14.54296875" style="274" customWidth="1"/>
    <col min="18" max="18" width="9.7265625" style="273" customWidth="1"/>
    <col min="19" max="19" width="14.54296875" style="274" customWidth="1"/>
    <col min="20" max="20" width="9.7265625" style="273" customWidth="1"/>
    <col min="21" max="21" width="14.54296875" style="274" customWidth="1"/>
    <col min="22" max="22" width="9.7265625" style="273" customWidth="1"/>
    <col min="23" max="23" width="14.54296875" style="274" customWidth="1"/>
    <col min="24" max="24" width="9.7265625" style="273" customWidth="1"/>
    <col min="25" max="25" width="14.54296875" style="274" customWidth="1"/>
    <col min="26" max="26" width="9.7265625" style="273" customWidth="1"/>
    <col min="27" max="27" width="14.54296875" style="274" customWidth="1"/>
    <col min="28" max="194" width="8.81640625" style="263" customWidth="1"/>
    <col min="195" max="16384" width="9.1796875" style="263"/>
  </cols>
  <sheetData>
    <row r="1" spans="1:29" ht="16.5" customHeight="1" x14ac:dyDescent="0.3">
      <c r="A1" s="4" t="s">
        <v>93</v>
      </c>
      <c r="B1" s="629" t="s">
        <v>0</v>
      </c>
      <c r="C1" s="629"/>
      <c r="D1" s="630" t="s">
        <v>1</v>
      </c>
      <c r="E1" s="630"/>
      <c r="F1" s="629" t="s">
        <v>2</v>
      </c>
      <c r="G1" s="629"/>
      <c r="H1" s="630" t="s">
        <v>3</v>
      </c>
      <c r="I1" s="630"/>
      <c r="J1" s="629" t="s">
        <v>4</v>
      </c>
      <c r="K1" s="629"/>
      <c r="L1" s="630" t="s">
        <v>5</v>
      </c>
      <c r="M1" s="630"/>
      <c r="N1" s="629" t="s">
        <v>6</v>
      </c>
      <c r="O1" s="629"/>
      <c r="P1" s="630" t="s">
        <v>7</v>
      </c>
      <c r="Q1" s="630"/>
      <c r="R1" s="629" t="s">
        <v>8</v>
      </c>
      <c r="S1" s="629"/>
      <c r="T1" s="630" t="s">
        <v>9</v>
      </c>
      <c r="U1" s="630"/>
      <c r="V1" s="629" t="s">
        <v>10</v>
      </c>
      <c r="W1" s="629"/>
      <c r="X1" s="630" t="s">
        <v>11</v>
      </c>
      <c r="Y1" s="630"/>
      <c r="Z1" s="631" t="s">
        <v>12</v>
      </c>
      <c r="AA1" s="631"/>
    </row>
    <row r="2" spans="1:29" ht="12.75" customHeight="1" x14ac:dyDescent="0.3">
      <c r="A2" s="262" t="s">
        <v>65</v>
      </c>
      <c r="B2" s="264" t="s">
        <v>13</v>
      </c>
      <c r="C2" s="265" t="s">
        <v>14</v>
      </c>
      <c r="D2" s="266" t="s">
        <v>13</v>
      </c>
      <c r="E2" s="267" t="s">
        <v>14</v>
      </c>
      <c r="F2" s="264" t="s">
        <v>13</v>
      </c>
      <c r="G2" s="265" t="s">
        <v>14</v>
      </c>
      <c r="H2" s="266" t="s">
        <v>13</v>
      </c>
      <c r="I2" s="267" t="s">
        <v>14</v>
      </c>
      <c r="J2" s="264" t="s">
        <v>13</v>
      </c>
      <c r="K2" s="265" t="s">
        <v>14</v>
      </c>
      <c r="L2" s="266" t="s">
        <v>13</v>
      </c>
      <c r="M2" s="267" t="s">
        <v>14</v>
      </c>
      <c r="N2" s="264" t="s">
        <v>13</v>
      </c>
      <c r="O2" s="265" t="s">
        <v>14</v>
      </c>
      <c r="P2" s="266" t="s">
        <v>13</v>
      </c>
      <c r="Q2" s="267" t="s">
        <v>14</v>
      </c>
      <c r="R2" s="264" t="s">
        <v>13</v>
      </c>
      <c r="S2" s="265" t="s">
        <v>14</v>
      </c>
      <c r="T2" s="266" t="s">
        <v>13</v>
      </c>
      <c r="U2" s="267" t="s">
        <v>14</v>
      </c>
      <c r="V2" s="264" t="s">
        <v>13</v>
      </c>
      <c r="W2" s="265" t="s">
        <v>14</v>
      </c>
      <c r="X2" s="266" t="s">
        <v>13</v>
      </c>
      <c r="Y2" s="267" t="s">
        <v>14</v>
      </c>
      <c r="Z2" s="268" t="s">
        <v>13</v>
      </c>
      <c r="AA2" s="269" t="s">
        <v>14</v>
      </c>
    </row>
    <row r="3" spans="1:29" ht="12.75" customHeight="1" x14ac:dyDescent="0.25">
      <c r="A3" s="270" t="s">
        <v>77</v>
      </c>
      <c r="B3" s="271">
        <v>3</v>
      </c>
      <c r="C3" s="272">
        <v>22.5</v>
      </c>
      <c r="D3" s="273">
        <v>3</v>
      </c>
      <c r="E3" s="274">
        <v>15</v>
      </c>
      <c r="F3" s="271">
        <v>1</v>
      </c>
      <c r="G3" s="272">
        <v>10</v>
      </c>
      <c r="H3" s="273">
        <v>3</v>
      </c>
      <c r="I3" s="274">
        <v>7.5</v>
      </c>
      <c r="J3" s="271">
        <v>0</v>
      </c>
      <c r="K3" s="272">
        <v>0</v>
      </c>
      <c r="L3" s="273">
        <v>0</v>
      </c>
      <c r="M3" s="274">
        <v>0</v>
      </c>
      <c r="N3" s="271">
        <v>1</v>
      </c>
      <c r="O3" s="272">
        <v>2.5</v>
      </c>
      <c r="P3" s="273">
        <v>1</v>
      </c>
      <c r="Q3" s="274">
        <v>2.5</v>
      </c>
      <c r="R3" s="271">
        <v>3</v>
      </c>
      <c r="S3" s="272">
        <v>22.5</v>
      </c>
      <c r="T3" s="273">
        <v>0</v>
      </c>
      <c r="U3" s="274">
        <v>0</v>
      </c>
      <c r="V3" s="271">
        <v>1</v>
      </c>
      <c r="W3" s="272">
        <v>2.5</v>
      </c>
      <c r="X3" s="273">
        <v>3</v>
      </c>
      <c r="Y3" s="274">
        <v>7.5</v>
      </c>
      <c r="Z3" s="275">
        <f>B3+D3+F3+H3+J3+L3+N3+P3+R3+T3+V3+X3</f>
        <v>19</v>
      </c>
      <c r="AA3" s="276">
        <f>C3+E3+G3+I3+K3+M3+O3+Q3+S3+U3+W3+Y3</f>
        <v>92.5</v>
      </c>
    </row>
    <row r="4" spans="1:29" ht="12.75" customHeight="1" x14ac:dyDescent="0.25">
      <c r="A4" s="277" t="s">
        <v>38</v>
      </c>
      <c r="B4" s="271"/>
      <c r="C4" s="278">
        <v>6</v>
      </c>
      <c r="E4" s="279">
        <v>6</v>
      </c>
      <c r="F4" s="271"/>
      <c r="G4" s="278">
        <v>2</v>
      </c>
      <c r="I4" s="279">
        <v>6</v>
      </c>
      <c r="J4" s="271"/>
      <c r="K4" s="278">
        <v>0</v>
      </c>
      <c r="M4" s="279">
        <v>0</v>
      </c>
      <c r="N4" s="271"/>
      <c r="O4" s="278">
        <v>2</v>
      </c>
      <c r="Q4" s="279">
        <v>2</v>
      </c>
      <c r="R4" s="271"/>
      <c r="S4" s="278">
        <v>6</v>
      </c>
      <c r="U4" s="279">
        <v>0</v>
      </c>
      <c r="V4" s="271"/>
      <c r="W4" s="278">
        <v>2</v>
      </c>
      <c r="Y4" s="279">
        <v>6</v>
      </c>
      <c r="Z4" s="275"/>
      <c r="AA4" s="280">
        <f>C4+E4+G4+I4+K4+M4+O4+Q4+S4+U4+W4+Y4</f>
        <v>38</v>
      </c>
    </row>
    <row r="5" spans="1:29" ht="12.75" customHeight="1" x14ac:dyDescent="0.3">
      <c r="A5" s="262" t="s">
        <v>15</v>
      </c>
      <c r="B5" s="271"/>
      <c r="C5" s="281">
        <f>SUM(C3:C4)</f>
        <v>28.5</v>
      </c>
      <c r="E5" s="282">
        <f>SUM(E3:E4)</f>
        <v>21</v>
      </c>
      <c r="F5" s="271"/>
      <c r="G5" s="281">
        <f>SUM(G3:G4)</f>
        <v>12</v>
      </c>
      <c r="I5" s="282">
        <f>SUM(I3:I4)</f>
        <v>13.5</v>
      </c>
      <c r="J5" s="271"/>
      <c r="K5" s="281">
        <f>SUM(K3:K4)</f>
        <v>0</v>
      </c>
      <c r="M5" s="282">
        <f>SUM(M3:M4)</f>
        <v>0</v>
      </c>
      <c r="N5" s="271"/>
      <c r="O5" s="281">
        <f>SUM(O3:O4)</f>
        <v>4.5</v>
      </c>
      <c r="Q5" s="282">
        <f>SUM(Q3:Q4)</f>
        <v>4.5</v>
      </c>
      <c r="R5" s="271"/>
      <c r="S5" s="281">
        <f>SUM(S3:S4)</f>
        <v>28.5</v>
      </c>
      <c r="U5" s="282">
        <f>SUM(U3:U4)</f>
        <v>0</v>
      </c>
      <c r="V5" s="271"/>
      <c r="W5" s="281">
        <f>SUM(W3:W4)</f>
        <v>4.5</v>
      </c>
      <c r="Y5" s="282">
        <f>SUM(Y3:Y4)</f>
        <v>13.5</v>
      </c>
      <c r="Z5" s="275"/>
      <c r="AA5" s="283">
        <f>SUM(AA3:AA4)</f>
        <v>130.5</v>
      </c>
    </row>
    <row r="6" spans="1:29" ht="12.75" customHeight="1" x14ac:dyDescent="0.3">
      <c r="A6" s="277"/>
      <c r="B6" s="271"/>
      <c r="C6" s="281"/>
      <c r="E6" s="282"/>
      <c r="F6" s="271"/>
      <c r="G6" s="281"/>
      <c r="I6" s="282"/>
      <c r="J6" s="271"/>
      <c r="K6" s="281"/>
      <c r="M6" s="282"/>
      <c r="N6" s="271"/>
      <c r="O6" s="281"/>
      <c r="Q6" s="282"/>
      <c r="R6" s="271"/>
      <c r="S6" s="281"/>
      <c r="U6" s="282"/>
      <c r="V6" s="271"/>
      <c r="W6" s="281"/>
      <c r="Y6" s="282"/>
      <c r="Z6" s="275"/>
      <c r="AA6" s="283"/>
    </row>
    <row r="7" spans="1:29" s="277" customFormat="1" ht="12.75" customHeight="1" x14ac:dyDescent="0.25">
      <c r="A7" s="277" t="s">
        <v>67</v>
      </c>
      <c r="B7" s="271"/>
      <c r="C7" s="284">
        <v>464.34</v>
      </c>
      <c r="D7" s="273"/>
      <c r="E7" s="285">
        <v>1497.75</v>
      </c>
      <c r="F7" s="271"/>
      <c r="G7" s="284">
        <v>160.07</v>
      </c>
      <c r="H7" s="273"/>
      <c r="I7" s="285">
        <v>1151.1199999999999</v>
      </c>
      <c r="J7" s="271"/>
      <c r="K7" s="284">
        <v>0</v>
      </c>
      <c r="L7" s="273"/>
      <c r="M7" s="285">
        <v>0</v>
      </c>
      <c r="N7" s="271"/>
      <c r="O7" s="284">
        <v>456.11</v>
      </c>
      <c r="P7" s="273"/>
      <c r="Q7" s="285">
        <v>456.11</v>
      </c>
      <c r="R7" s="186"/>
      <c r="S7" s="200">
        <v>1295.23</v>
      </c>
      <c r="T7" s="273"/>
      <c r="U7" s="285"/>
      <c r="V7" s="271"/>
      <c r="W7" s="284">
        <v>515.29999999999995</v>
      </c>
      <c r="X7" s="273"/>
      <c r="Y7" s="285">
        <v>2752.54</v>
      </c>
      <c r="Z7" s="286"/>
      <c r="AA7" s="287">
        <f>C7+E7+G7+I7+K7+M7+O7+Q7+S7+U7+W7+Y7</f>
        <v>8748.57</v>
      </c>
      <c r="AC7" s="285"/>
    </row>
    <row r="8" spans="1:29" ht="12.75" customHeight="1" x14ac:dyDescent="0.3">
      <c r="A8" s="262"/>
      <c r="B8" s="271"/>
      <c r="C8" s="281"/>
      <c r="E8" s="282"/>
      <c r="F8" s="271"/>
      <c r="G8" s="281"/>
      <c r="I8" s="282"/>
      <c r="J8" s="271"/>
      <c r="K8" s="281"/>
      <c r="M8" s="282"/>
      <c r="N8" s="271"/>
      <c r="O8" s="281"/>
      <c r="Q8" s="282"/>
      <c r="R8" s="186"/>
      <c r="S8" s="197"/>
      <c r="U8" s="282"/>
      <c r="V8" s="271"/>
      <c r="W8" s="281"/>
      <c r="Y8" s="282"/>
      <c r="Z8" s="286"/>
      <c r="AA8" s="283"/>
      <c r="AC8" s="288"/>
    </row>
    <row r="9" spans="1:29" ht="12.75" customHeight="1" x14ac:dyDescent="0.3">
      <c r="A9" s="262" t="s">
        <v>24</v>
      </c>
      <c r="B9" s="271"/>
      <c r="C9" s="272"/>
      <c r="F9" s="271"/>
      <c r="G9" s="272"/>
      <c r="J9" s="271"/>
      <c r="K9" s="272"/>
      <c r="N9" s="271"/>
      <c r="O9" s="272"/>
      <c r="R9" s="186"/>
      <c r="S9" s="187"/>
      <c r="V9" s="271"/>
      <c r="W9" s="272"/>
      <c r="Z9" s="275"/>
      <c r="AA9" s="276"/>
    </row>
    <row r="10" spans="1:29" ht="12.75" customHeight="1" x14ac:dyDescent="0.25">
      <c r="A10" s="277" t="s">
        <v>26</v>
      </c>
      <c r="B10" s="271">
        <v>1</v>
      </c>
      <c r="C10" s="272">
        <v>28.2</v>
      </c>
      <c r="D10" s="273">
        <v>2</v>
      </c>
      <c r="E10" s="274">
        <v>69.319999999999993</v>
      </c>
      <c r="F10" s="271"/>
      <c r="G10" s="272"/>
      <c r="H10" s="273">
        <v>3</v>
      </c>
      <c r="I10" s="274">
        <v>68.78</v>
      </c>
      <c r="J10" s="271"/>
      <c r="K10" s="272"/>
      <c r="N10" s="271">
        <v>1</v>
      </c>
      <c r="O10" s="272">
        <v>47.6</v>
      </c>
      <c r="P10" s="273">
        <v>1</v>
      </c>
      <c r="Q10" s="274">
        <v>47.6</v>
      </c>
      <c r="R10" s="186">
        <v>2</v>
      </c>
      <c r="S10" s="187">
        <v>1258.72</v>
      </c>
      <c r="V10" s="271">
        <v>1</v>
      </c>
      <c r="W10" s="272">
        <v>54.8</v>
      </c>
      <c r="X10" s="273">
        <v>3</v>
      </c>
      <c r="Y10" s="274">
        <v>282.45</v>
      </c>
      <c r="Z10" s="275">
        <f t="shared" ref="Z10:AA13" si="0">B10+D10+F10+H10+J10+L10+N10+P10+R10+T10+V10+X10</f>
        <v>14</v>
      </c>
      <c r="AA10" s="276">
        <f t="shared" si="0"/>
        <v>1857.47</v>
      </c>
    </row>
    <row r="11" spans="1:29" ht="12.75" customHeight="1" x14ac:dyDescent="0.25">
      <c r="A11" s="277" t="s">
        <v>79</v>
      </c>
      <c r="B11" s="271"/>
      <c r="C11" s="272"/>
      <c r="F11" s="271"/>
      <c r="G11" s="272"/>
      <c r="J11" s="271"/>
      <c r="K11" s="272"/>
      <c r="N11" s="271"/>
      <c r="O11" s="272"/>
      <c r="R11" s="186"/>
      <c r="S11" s="187"/>
      <c r="V11" s="271"/>
      <c r="W11" s="272"/>
      <c r="Z11" s="275">
        <f t="shared" ref="Z11" si="1">B11+D11+F11+H11+J11+L11+N11+P11+R11+T11+V11+X11</f>
        <v>0</v>
      </c>
      <c r="AA11" s="276">
        <f t="shared" ref="AA11" si="2">C11+E11+G11+I11+K11+M11+O11+Q11+S11+U11+W11+Y11</f>
        <v>0</v>
      </c>
    </row>
    <row r="12" spans="1:29" ht="12.75" customHeight="1" x14ac:dyDescent="0.25">
      <c r="A12" s="360" t="s">
        <v>76</v>
      </c>
      <c r="B12" s="271"/>
      <c r="C12" s="272"/>
      <c r="F12" s="271"/>
      <c r="G12" s="272"/>
      <c r="J12" s="271"/>
      <c r="K12" s="272"/>
      <c r="N12" s="271"/>
      <c r="O12" s="272"/>
      <c r="R12" s="271"/>
      <c r="S12" s="272"/>
      <c r="V12" s="271"/>
      <c r="W12" s="272"/>
      <c r="Z12" s="275">
        <f t="shared" si="0"/>
        <v>0</v>
      </c>
      <c r="AA12" s="276">
        <f t="shared" si="0"/>
        <v>0</v>
      </c>
    </row>
    <row r="13" spans="1:29" ht="12.75" customHeight="1" x14ac:dyDescent="0.25">
      <c r="A13" s="277" t="s">
        <v>72</v>
      </c>
      <c r="B13" s="278"/>
      <c r="C13" s="289"/>
      <c r="D13" s="279"/>
      <c r="E13" s="290"/>
      <c r="F13" s="278"/>
      <c r="G13" s="289"/>
      <c r="H13" s="279"/>
      <c r="I13" s="290"/>
      <c r="J13" s="278"/>
      <c r="K13" s="289"/>
      <c r="L13" s="279"/>
      <c r="M13" s="290"/>
      <c r="N13" s="278"/>
      <c r="O13" s="289"/>
      <c r="P13" s="279"/>
      <c r="Q13" s="290"/>
      <c r="R13" s="278"/>
      <c r="S13" s="289"/>
      <c r="T13" s="279"/>
      <c r="U13" s="290"/>
      <c r="V13" s="278"/>
      <c r="W13" s="289"/>
      <c r="X13" s="279"/>
      <c r="Y13" s="290"/>
      <c r="Z13" s="275">
        <f t="shared" si="0"/>
        <v>0</v>
      </c>
      <c r="AA13" s="276">
        <f t="shared" si="0"/>
        <v>0</v>
      </c>
    </row>
    <row r="14" spans="1:29" ht="12.75" customHeight="1" x14ac:dyDescent="0.3">
      <c r="A14" s="291" t="s">
        <v>20</v>
      </c>
      <c r="B14" s="16">
        <f t="shared" ref="B14:AA14" si="3">SUM(B10:B13)</f>
        <v>1</v>
      </c>
      <c r="C14" s="26">
        <f t="shared" si="3"/>
        <v>28.2</v>
      </c>
      <c r="D14" s="23">
        <f t="shared" si="3"/>
        <v>2</v>
      </c>
      <c r="E14" s="529">
        <f t="shared" si="3"/>
        <v>69.319999999999993</v>
      </c>
      <c r="F14" s="271">
        <f t="shared" si="3"/>
        <v>0</v>
      </c>
      <c r="G14" s="281">
        <f t="shared" si="3"/>
        <v>0</v>
      </c>
      <c r="H14" s="273">
        <f t="shared" si="3"/>
        <v>3</v>
      </c>
      <c r="I14" s="282">
        <f t="shared" si="3"/>
        <v>68.78</v>
      </c>
      <c r="J14" s="271">
        <f t="shared" si="3"/>
        <v>0</v>
      </c>
      <c r="K14" s="281">
        <f t="shared" si="3"/>
        <v>0</v>
      </c>
      <c r="L14" s="273">
        <f t="shared" si="3"/>
        <v>0</v>
      </c>
      <c r="M14" s="282">
        <f t="shared" si="3"/>
        <v>0</v>
      </c>
      <c r="N14" s="271">
        <f t="shared" si="3"/>
        <v>1</v>
      </c>
      <c r="O14" s="281">
        <f t="shared" si="3"/>
        <v>47.6</v>
      </c>
      <c r="P14" s="273">
        <f t="shared" si="3"/>
        <v>1</v>
      </c>
      <c r="Q14" s="282">
        <f t="shared" si="3"/>
        <v>47.6</v>
      </c>
      <c r="R14" s="271">
        <f t="shared" si="3"/>
        <v>2</v>
      </c>
      <c r="S14" s="281">
        <f t="shared" si="3"/>
        <v>1258.72</v>
      </c>
      <c r="T14" s="273">
        <f t="shared" si="3"/>
        <v>0</v>
      </c>
      <c r="U14" s="282">
        <f t="shared" si="3"/>
        <v>0</v>
      </c>
      <c r="V14" s="271">
        <f t="shared" si="3"/>
        <v>1</v>
      </c>
      <c r="W14" s="281">
        <f t="shared" si="3"/>
        <v>54.8</v>
      </c>
      <c r="X14" s="273">
        <f t="shared" si="3"/>
        <v>3</v>
      </c>
      <c r="Y14" s="282">
        <f t="shared" si="3"/>
        <v>282.45</v>
      </c>
      <c r="Z14" s="292">
        <f t="shared" si="3"/>
        <v>14</v>
      </c>
      <c r="AA14" s="293">
        <f t="shared" si="3"/>
        <v>1857.47</v>
      </c>
    </row>
    <row r="15" spans="1:29" ht="12.75" customHeight="1" x14ac:dyDescent="0.25">
      <c r="B15" s="271"/>
      <c r="C15" s="272"/>
      <c r="F15" s="271"/>
      <c r="G15" s="272"/>
      <c r="J15" s="271"/>
      <c r="K15" s="272"/>
      <c r="N15" s="271"/>
      <c r="O15" s="272"/>
      <c r="R15" s="271"/>
      <c r="S15" s="272"/>
      <c r="V15" s="271"/>
      <c r="W15" s="272"/>
      <c r="Z15" s="275"/>
      <c r="AA15" s="276"/>
    </row>
    <row r="16" spans="1:29" ht="12.75" customHeight="1" x14ac:dyDescent="0.3">
      <c r="A16" s="262" t="s">
        <v>25</v>
      </c>
      <c r="B16" s="271"/>
      <c r="C16" s="272"/>
      <c r="F16" s="271"/>
      <c r="G16" s="272"/>
      <c r="J16" s="271"/>
      <c r="K16" s="272"/>
      <c r="N16" s="271"/>
      <c r="O16" s="272"/>
      <c r="R16" s="271"/>
      <c r="S16" s="272"/>
      <c r="V16" s="271"/>
      <c r="W16" s="272"/>
      <c r="Z16" s="275"/>
      <c r="AA16" s="276"/>
    </row>
    <row r="17" spans="1:27" ht="12.75" customHeight="1" x14ac:dyDescent="0.25">
      <c r="A17" s="277" t="s">
        <v>49</v>
      </c>
      <c r="B17" s="271"/>
      <c r="C17" s="272"/>
      <c r="F17" s="271"/>
      <c r="G17" s="272"/>
      <c r="J17" s="271"/>
      <c r="K17" s="272"/>
      <c r="N17" s="271"/>
      <c r="O17" s="272"/>
      <c r="R17" s="271"/>
      <c r="S17" s="272"/>
      <c r="V17" s="271"/>
      <c r="W17" s="272"/>
      <c r="Z17" s="275">
        <f t="shared" ref="Z17:AA21" si="4">B17+D17+F17+H17+J17+L17+N17+P17+R17+T17+V17+X17</f>
        <v>0</v>
      </c>
      <c r="AA17" s="276">
        <f t="shared" si="4"/>
        <v>0</v>
      </c>
    </row>
    <row r="18" spans="1:27" ht="12.75" customHeight="1" x14ac:dyDescent="0.25">
      <c r="A18" s="277" t="s">
        <v>22</v>
      </c>
      <c r="B18" s="271"/>
      <c r="C18" s="272"/>
      <c r="F18" s="271"/>
      <c r="G18" s="272"/>
      <c r="J18" s="271"/>
      <c r="K18" s="272"/>
      <c r="M18" s="610"/>
      <c r="N18" s="271"/>
      <c r="O18" s="272"/>
      <c r="R18" s="271"/>
      <c r="S18" s="272"/>
      <c r="V18" s="271"/>
      <c r="W18" s="272"/>
      <c r="Z18" s="275">
        <f t="shared" si="4"/>
        <v>0</v>
      </c>
      <c r="AA18" s="276">
        <f t="shared" si="4"/>
        <v>0</v>
      </c>
    </row>
    <row r="19" spans="1:27" ht="12.75" customHeight="1" x14ac:dyDescent="0.25">
      <c r="A19" s="277" t="s">
        <v>53</v>
      </c>
      <c r="B19" s="271"/>
      <c r="C19" s="16"/>
      <c r="E19" s="530"/>
      <c r="F19" s="271"/>
      <c r="G19" s="16"/>
      <c r="I19" s="530"/>
      <c r="J19" s="271"/>
      <c r="K19" s="272"/>
      <c r="N19" s="271"/>
      <c r="O19" s="272"/>
      <c r="Q19" s="610"/>
      <c r="R19" s="271"/>
      <c r="S19" s="272"/>
      <c r="V19" s="271"/>
      <c r="W19" s="272"/>
      <c r="Z19" s="275">
        <f t="shared" si="4"/>
        <v>0</v>
      </c>
      <c r="AA19" s="276">
        <f t="shared" si="4"/>
        <v>0</v>
      </c>
    </row>
    <row r="20" spans="1:27" ht="12.75" customHeight="1" x14ac:dyDescent="0.25">
      <c r="A20" s="277" t="s">
        <v>23</v>
      </c>
      <c r="B20" s="271"/>
      <c r="C20" s="16"/>
      <c r="D20" s="273">
        <v>-1</v>
      </c>
      <c r="E20" s="530">
        <v>775.06</v>
      </c>
      <c r="F20" s="271"/>
      <c r="G20" s="16"/>
      <c r="I20" s="530"/>
      <c r="J20" s="271"/>
      <c r="K20" s="272"/>
      <c r="M20" s="610"/>
      <c r="N20" s="271"/>
      <c r="O20" s="272"/>
      <c r="Q20" s="610"/>
      <c r="R20" s="186"/>
      <c r="S20" s="187"/>
      <c r="V20" s="271"/>
      <c r="W20" s="272"/>
      <c r="Z20" s="275">
        <f t="shared" si="4"/>
        <v>-1</v>
      </c>
      <c r="AA20" s="276">
        <f t="shared" si="4"/>
        <v>775.06</v>
      </c>
    </row>
    <row r="21" spans="1:27" ht="12.75" customHeight="1" x14ac:dyDescent="0.25">
      <c r="A21" s="277" t="s">
        <v>55</v>
      </c>
      <c r="B21" s="278"/>
      <c r="C21" s="289"/>
      <c r="D21" s="279"/>
      <c r="E21" s="290"/>
      <c r="F21" s="278"/>
      <c r="G21" s="289"/>
      <c r="H21" s="279"/>
      <c r="I21" s="290"/>
      <c r="J21" s="271"/>
      <c r="K21" s="272"/>
      <c r="N21" s="271"/>
      <c r="O21" s="272"/>
      <c r="R21" s="271"/>
      <c r="S21" s="272"/>
      <c r="V21" s="271"/>
      <c r="W21" s="272"/>
      <c r="Z21" s="275">
        <f t="shared" si="4"/>
        <v>0</v>
      </c>
      <c r="AA21" s="276">
        <f t="shared" si="4"/>
        <v>0</v>
      </c>
    </row>
    <row r="22" spans="1:27" ht="12.75" customHeight="1" x14ac:dyDescent="0.3">
      <c r="A22" s="262" t="s">
        <v>21</v>
      </c>
      <c r="B22" s="271">
        <f t="shared" ref="B22:AA22" si="5">SUM(B17:B21)</f>
        <v>0</v>
      </c>
      <c r="C22" s="281">
        <f t="shared" si="5"/>
        <v>0</v>
      </c>
      <c r="D22" s="273">
        <f t="shared" si="5"/>
        <v>-1</v>
      </c>
      <c r="E22" s="282">
        <f t="shared" si="5"/>
        <v>775.06</v>
      </c>
      <c r="F22" s="271">
        <f t="shared" si="5"/>
        <v>0</v>
      </c>
      <c r="G22" s="281">
        <f t="shared" si="5"/>
        <v>0</v>
      </c>
      <c r="H22" s="273">
        <f t="shared" si="5"/>
        <v>0</v>
      </c>
      <c r="I22" s="282">
        <f t="shared" si="5"/>
        <v>0</v>
      </c>
      <c r="J22" s="294">
        <f t="shared" si="5"/>
        <v>0</v>
      </c>
      <c r="K22" s="295">
        <f t="shared" si="5"/>
        <v>0</v>
      </c>
      <c r="L22" s="296">
        <f t="shared" si="5"/>
        <v>0</v>
      </c>
      <c r="M22" s="297">
        <f t="shared" si="5"/>
        <v>0</v>
      </c>
      <c r="N22" s="294">
        <f t="shared" si="5"/>
        <v>0</v>
      </c>
      <c r="O22" s="295">
        <f t="shared" si="5"/>
        <v>0</v>
      </c>
      <c r="P22" s="296">
        <f t="shared" si="5"/>
        <v>0</v>
      </c>
      <c r="Q22" s="297">
        <f t="shared" si="5"/>
        <v>0</v>
      </c>
      <c r="R22" s="294">
        <f t="shared" si="5"/>
        <v>0</v>
      </c>
      <c r="S22" s="295">
        <f t="shared" si="5"/>
        <v>0</v>
      </c>
      <c r="T22" s="296">
        <f t="shared" si="5"/>
        <v>0</v>
      </c>
      <c r="U22" s="297">
        <f t="shared" si="5"/>
        <v>0</v>
      </c>
      <c r="V22" s="294">
        <f t="shared" si="5"/>
        <v>0</v>
      </c>
      <c r="W22" s="295">
        <f t="shared" si="5"/>
        <v>0</v>
      </c>
      <c r="X22" s="296">
        <f t="shared" si="5"/>
        <v>0</v>
      </c>
      <c r="Y22" s="297">
        <f t="shared" si="5"/>
        <v>0</v>
      </c>
      <c r="Z22" s="292">
        <f t="shared" si="5"/>
        <v>-1</v>
      </c>
      <c r="AA22" s="293">
        <f t="shared" si="5"/>
        <v>775.06</v>
      </c>
    </row>
    <row r="23" spans="1:27" ht="12.75" customHeight="1" x14ac:dyDescent="0.3">
      <c r="A23" s="262"/>
      <c r="B23" s="271"/>
      <c r="C23" s="298"/>
      <c r="E23" s="299"/>
      <c r="F23" s="271"/>
      <c r="G23" s="298"/>
      <c r="I23" s="299"/>
      <c r="J23" s="271"/>
      <c r="K23" s="298"/>
      <c r="M23" s="299"/>
      <c r="N23" s="271"/>
      <c r="O23" s="298"/>
      <c r="Q23" s="299"/>
      <c r="R23" s="271"/>
      <c r="S23" s="298"/>
      <c r="U23" s="299"/>
      <c r="V23" s="271"/>
      <c r="W23" s="298"/>
      <c r="Y23" s="299"/>
      <c r="Z23" s="275"/>
      <c r="AA23" s="300"/>
    </row>
    <row r="24" spans="1:27" ht="12.75" customHeight="1" x14ac:dyDescent="0.3">
      <c r="A24" s="262" t="s">
        <v>27</v>
      </c>
      <c r="B24" s="271"/>
      <c r="C24" s="272"/>
      <c r="F24" s="271"/>
      <c r="G24" s="272"/>
      <c r="J24" s="271"/>
      <c r="K24" s="272"/>
      <c r="N24" s="271"/>
      <c r="O24" s="272"/>
      <c r="R24" s="271"/>
      <c r="S24" s="272"/>
      <c r="V24" s="271"/>
      <c r="W24" s="272"/>
      <c r="Z24" s="275"/>
      <c r="AA24" s="276"/>
    </row>
    <row r="25" spans="1:27" ht="12.75" customHeight="1" x14ac:dyDescent="0.25">
      <c r="A25" s="277" t="s">
        <v>50</v>
      </c>
      <c r="B25" s="271">
        <v>1</v>
      </c>
      <c r="C25" s="272">
        <v>30</v>
      </c>
      <c r="D25" s="273">
        <v>1</v>
      </c>
      <c r="E25" s="274">
        <v>83</v>
      </c>
      <c r="F25" s="271">
        <v>1</v>
      </c>
      <c r="G25" s="272">
        <v>82</v>
      </c>
      <c r="J25" s="271"/>
      <c r="K25" s="272"/>
      <c r="N25" s="271">
        <v>1</v>
      </c>
      <c r="O25" s="301">
        <v>40</v>
      </c>
      <c r="P25" s="273">
        <v>1</v>
      </c>
      <c r="Q25" s="302">
        <v>50</v>
      </c>
      <c r="R25" s="186">
        <v>1</v>
      </c>
      <c r="S25" s="217">
        <v>100</v>
      </c>
      <c r="U25" s="302"/>
      <c r="V25" s="271"/>
      <c r="W25" s="301"/>
      <c r="X25" s="273">
        <v>1</v>
      </c>
      <c r="Y25" s="302">
        <v>115.1</v>
      </c>
      <c r="Z25" s="275">
        <f>B25+D25+F25+H25+J25+L25+N25+P25+R25+T25+V25+X25</f>
        <v>7</v>
      </c>
      <c r="AA25" s="303">
        <f>C25+E25+G25+I25+K25+M25+O25+Q25+S25+U25+W25+Y25</f>
        <v>500.1</v>
      </c>
    </row>
    <row r="26" spans="1:27" ht="12.75" customHeight="1" x14ac:dyDescent="0.25">
      <c r="A26" s="277" t="s">
        <v>51</v>
      </c>
      <c r="B26" s="271"/>
      <c r="C26" s="272"/>
      <c r="D26" s="273">
        <v>0</v>
      </c>
      <c r="E26" s="274">
        <v>0</v>
      </c>
      <c r="F26" s="271"/>
      <c r="G26" s="272"/>
      <c r="J26" s="271"/>
      <c r="K26" s="272"/>
      <c r="N26" s="271"/>
      <c r="O26" s="301"/>
      <c r="P26" s="273">
        <v>1</v>
      </c>
      <c r="Q26" s="302">
        <v>14.8</v>
      </c>
      <c r="R26" s="186"/>
      <c r="S26" s="217"/>
      <c r="U26" s="302"/>
      <c r="V26" s="271"/>
      <c r="W26" s="301"/>
      <c r="X26" s="273">
        <v>1</v>
      </c>
      <c r="Y26" s="302">
        <v>21.71</v>
      </c>
      <c r="Z26" s="275">
        <f>B26+D26+F26+H26+J26+L26+N26+P26+R26+T26+V26+X26</f>
        <v>2</v>
      </c>
      <c r="AA26" s="303">
        <f>C26+E26+G26+I26+K26+M26+O26+Q26+S26+U26+W26+Y26</f>
        <v>36.510000000000005</v>
      </c>
    </row>
    <row r="27" spans="1:27" s="311" customFormat="1" ht="12.75" customHeight="1" x14ac:dyDescent="0.3">
      <c r="A27" s="304" t="s">
        <v>68</v>
      </c>
      <c r="B27" s="305">
        <f t="shared" ref="B27:Y27" si="6">B25+B26</f>
        <v>1</v>
      </c>
      <c r="C27" s="306">
        <f t="shared" si="6"/>
        <v>30</v>
      </c>
      <c r="D27" s="307">
        <f t="shared" si="6"/>
        <v>1</v>
      </c>
      <c r="E27" s="308">
        <f t="shared" si="6"/>
        <v>83</v>
      </c>
      <c r="F27" s="305">
        <f t="shared" si="6"/>
        <v>1</v>
      </c>
      <c r="G27" s="306">
        <f t="shared" si="6"/>
        <v>82</v>
      </c>
      <c r="H27" s="307">
        <f t="shared" si="6"/>
        <v>0</v>
      </c>
      <c r="I27" s="308">
        <f t="shared" si="6"/>
        <v>0</v>
      </c>
      <c r="J27" s="305">
        <f t="shared" si="6"/>
        <v>0</v>
      </c>
      <c r="K27" s="306">
        <f t="shared" si="6"/>
        <v>0</v>
      </c>
      <c r="L27" s="307">
        <f t="shared" si="6"/>
        <v>0</v>
      </c>
      <c r="M27" s="308">
        <f t="shared" si="6"/>
        <v>0</v>
      </c>
      <c r="N27" s="305">
        <f t="shared" si="6"/>
        <v>1</v>
      </c>
      <c r="O27" s="306">
        <f t="shared" si="6"/>
        <v>40</v>
      </c>
      <c r="P27" s="307">
        <f t="shared" si="6"/>
        <v>2</v>
      </c>
      <c r="Q27" s="308">
        <f t="shared" si="6"/>
        <v>64.8</v>
      </c>
      <c r="R27" s="305">
        <f t="shared" si="6"/>
        <v>1</v>
      </c>
      <c r="S27" s="306">
        <f t="shared" si="6"/>
        <v>100</v>
      </c>
      <c r="T27" s="307">
        <f t="shared" si="6"/>
        <v>0</v>
      </c>
      <c r="U27" s="308">
        <f t="shared" si="6"/>
        <v>0</v>
      </c>
      <c r="V27" s="305">
        <f t="shared" si="6"/>
        <v>0</v>
      </c>
      <c r="W27" s="306">
        <f t="shared" si="6"/>
        <v>0</v>
      </c>
      <c r="X27" s="307">
        <f t="shared" si="6"/>
        <v>2</v>
      </c>
      <c r="Y27" s="308">
        <f t="shared" si="6"/>
        <v>136.81</v>
      </c>
      <c r="Z27" s="309">
        <f t="shared" ref="Z27:AA27" si="7">SUM(Z25:Z26)</f>
        <v>9</v>
      </c>
      <c r="AA27" s="310">
        <f t="shared" si="7"/>
        <v>536.61</v>
      </c>
    </row>
    <row r="28" spans="1:27" s="311" customFormat="1" ht="12.75" customHeight="1" x14ac:dyDescent="0.3">
      <c r="A28" s="304"/>
      <c r="B28" s="312"/>
      <c r="C28" s="313"/>
      <c r="D28" s="314"/>
      <c r="E28" s="315"/>
      <c r="F28" s="312"/>
      <c r="G28" s="313"/>
      <c r="H28" s="314"/>
      <c r="I28" s="315"/>
      <c r="J28" s="312"/>
      <c r="K28" s="313"/>
      <c r="L28" s="314"/>
      <c r="M28" s="315"/>
      <c r="N28" s="312"/>
      <c r="O28" s="313"/>
      <c r="P28" s="314"/>
      <c r="Q28" s="315"/>
      <c r="R28" s="312"/>
      <c r="S28" s="313"/>
      <c r="T28" s="314"/>
      <c r="U28" s="315"/>
      <c r="V28" s="312"/>
      <c r="W28" s="313"/>
      <c r="X28" s="314"/>
      <c r="Y28" s="315"/>
      <c r="Z28" s="316"/>
      <c r="AA28" s="317"/>
    </row>
    <row r="29" spans="1:27" ht="12.75" customHeight="1" x14ac:dyDescent="0.3">
      <c r="A29" s="318" t="s">
        <v>19</v>
      </c>
      <c r="B29" s="271"/>
      <c r="C29" s="281">
        <f>SUM(C14+C22+C27)</f>
        <v>58.2</v>
      </c>
      <c r="E29" s="282">
        <f>SUM(E14+E22+E27)</f>
        <v>927.37999999999988</v>
      </c>
      <c r="F29" s="271"/>
      <c r="G29" s="281">
        <f>SUM(G14+G22+G27)</f>
        <v>82</v>
      </c>
      <c r="I29" s="282">
        <f>SUM(I14+I22+I27)</f>
        <v>68.78</v>
      </c>
      <c r="J29" s="271"/>
      <c r="K29" s="281">
        <f>SUM(K14+K22+K27)</f>
        <v>0</v>
      </c>
      <c r="M29" s="282">
        <f>SUM(M14+M22+M27)</f>
        <v>0</v>
      </c>
      <c r="N29" s="271"/>
      <c r="O29" s="281">
        <f>SUM(O14+O22+O27)</f>
        <v>87.6</v>
      </c>
      <c r="Q29" s="282">
        <f>SUM(Q14+Q22+Q27)</f>
        <v>112.4</v>
      </c>
      <c r="R29" s="271"/>
      <c r="S29" s="281">
        <f>SUM(S14+S22+S27)</f>
        <v>1358.72</v>
      </c>
      <c r="U29" s="282">
        <f>SUM(U14+U22+U27)</f>
        <v>0</v>
      </c>
      <c r="V29" s="271"/>
      <c r="W29" s="281">
        <f>SUM(W14+W22+W27)</f>
        <v>54.8</v>
      </c>
      <c r="Y29" s="282">
        <f>SUM(Y14+Y22+Y27)</f>
        <v>419.26</v>
      </c>
      <c r="Z29" s="275"/>
      <c r="AA29" s="300">
        <f>SUM(AA14+AA22+AA27)</f>
        <v>3169.14</v>
      </c>
    </row>
    <row r="30" spans="1:27" ht="12.75" customHeight="1" x14ac:dyDescent="0.25">
      <c r="B30" s="271"/>
      <c r="C30" s="272"/>
      <c r="F30" s="271"/>
      <c r="G30" s="272"/>
      <c r="J30" s="271"/>
      <c r="K30" s="272"/>
      <c r="N30" s="271"/>
      <c r="O30" s="272"/>
      <c r="R30" s="271"/>
      <c r="S30" s="272"/>
      <c r="V30" s="271"/>
      <c r="W30" s="272"/>
      <c r="Z30" s="275"/>
      <c r="AA30" s="276"/>
    </row>
    <row r="31" spans="1:27" ht="12.75" customHeight="1" x14ac:dyDescent="0.3">
      <c r="A31" s="262" t="s">
        <v>28</v>
      </c>
      <c r="B31" s="271"/>
      <c r="C31" s="281"/>
      <c r="E31" s="282"/>
      <c r="F31" s="271"/>
      <c r="G31" s="319"/>
      <c r="I31" s="282"/>
      <c r="J31" s="271"/>
      <c r="K31" s="281"/>
      <c r="M31" s="282"/>
      <c r="N31" s="271"/>
      <c r="O31" s="281"/>
      <c r="Q31" s="282"/>
      <c r="R31" s="271"/>
      <c r="S31" s="281"/>
      <c r="U31" s="282"/>
      <c r="V31" s="271"/>
      <c r="W31" s="281"/>
      <c r="Y31" s="320"/>
      <c r="Z31" s="275"/>
      <c r="AA31" s="283"/>
    </row>
    <row r="32" spans="1:27" s="326" customFormat="1" x14ac:dyDescent="0.25">
      <c r="A32" s="321" t="s">
        <v>46</v>
      </c>
      <c r="B32" s="322"/>
      <c r="C32" s="322"/>
      <c r="D32" s="323"/>
      <c r="E32" s="323"/>
      <c r="F32" s="322"/>
      <c r="G32" s="322"/>
      <c r="H32" s="323"/>
      <c r="I32" s="323"/>
      <c r="J32" s="322"/>
      <c r="K32" s="322"/>
      <c r="L32" s="323"/>
      <c r="M32" s="323"/>
      <c r="N32" s="322"/>
      <c r="O32" s="322"/>
      <c r="P32" s="323"/>
      <c r="Q32" s="323"/>
      <c r="R32" s="322"/>
      <c r="S32" s="322"/>
      <c r="T32" s="323"/>
      <c r="U32" s="323"/>
      <c r="V32" s="322"/>
      <c r="W32" s="322"/>
      <c r="X32" s="323"/>
      <c r="Y32" s="323"/>
      <c r="Z32" s="324">
        <f t="shared" ref="Z32:AA34" si="8">SUM(B32+D32+F32+H32+J32+L32+N32+P32+R32+T32+V32+X32)</f>
        <v>0</v>
      </c>
      <c r="AA32" s="325">
        <f t="shared" si="8"/>
        <v>0</v>
      </c>
    </row>
    <row r="33" spans="1:31" s="326" customFormat="1" x14ac:dyDescent="0.25">
      <c r="A33" s="321" t="s">
        <v>62</v>
      </c>
      <c r="B33" s="322"/>
      <c r="C33" s="322"/>
      <c r="D33" s="323"/>
      <c r="E33" s="323"/>
      <c r="F33" s="322"/>
      <c r="G33" s="322"/>
      <c r="H33" s="323"/>
      <c r="I33" s="323"/>
      <c r="J33" s="322"/>
      <c r="K33" s="322"/>
      <c r="L33" s="323"/>
      <c r="M33" s="323"/>
      <c r="N33" s="322"/>
      <c r="O33" s="322"/>
      <c r="P33" s="323"/>
      <c r="Q33" s="323"/>
      <c r="R33" s="322"/>
      <c r="S33" s="322"/>
      <c r="T33" s="323"/>
      <c r="U33" s="323"/>
      <c r="V33" s="322"/>
      <c r="W33" s="322"/>
      <c r="X33" s="323"/>
      <c r="Y33" s="323"/>
      <c r="Z33" s="324">
        <f t="shared" si="8"/>
        <v>0</v>
      </c>
      <c r="AA33" s="325">
        <f t="shared" si="8"/>
        <v>0</v>
      </c>
    </row>
    <row r="34" spans="1:31" s="326" customFormat="1" x14ac:dyDescent="0.25">
      <c r="A34" s="321" t="s">
        <v>47</v>
      </c>
      <c r="B34" s="327"/>
      <c r="C34" s="327"/>
      <c r="D34" s="328"/>
      <c r="E34" s="328"/>
      <c r="F34" s="327"/>
      <c r="G34" s="327"/>
      <c r="H34" s="328"/>
      <c r="I34" s="328"/>
      <c r="J34" s="327"/>
      <c r="K34" s="327"/>
      <c r="L34" s="328"/>
      <c r="M34" s="328"/>
      <c r="N34" s="327"/>
      <c r="O34" s="327"/>
      <c r="P34" s="328"/>
      <c r="Q34" s="328"/>
      <c r="R34" s="327"/>
      <c r="S34" s="327"/>
      <c r="T34" s="328"/>
      <c r="U34" s="328"/>
      <c r="V34" s="327"/>
      <c r="W34" s="327"/>
      <c r="X34" s="328"/>
      <c r="Y34" s="328"/>
      <c r="Z34" s="329">
        <f t="shared" si="8"/>
        <v>0</v>
      </c>
      <c r="AA34" s="330">
        <f t="shared" si="8"/>
        <v>0</v>
      </c>
    </row>
    <row r="35" spans="1:31" s="262" customFormat="1" ht="12.75" customHeight="1" x14ac:dyDescent="0.3">
      <c r="A35" s="262" t="s">
        <v>59</v>
      </c>
      <c r="B35" s="331">
        <f t="shared" ref="B35:AA35" si="9">SUM(B32:B34)</f>
        <v>0</v>
      </c>
      <c r="C35" s="332">
        <f t="shared" si="9"/>
        <v>0</v>
      </c>
      <c r="D35" s="333">
        <f t="shared" si="9"/>
        <v>0</v>
      </c>
      <c r="E35" s="334">
        <f t="shared" si="9"/>
        <v>0</v>
      </c>
      <c r="F35" s="331">
        <f t="shared" si="9"/>
        <v>0</v>
      </c>
      <c r="G35" s="332">
        <f t="shared" si="9"/>
        <v>0</v>
      </c>
      <c r="H35" s="333">
        <f t="shared" si="9"/>
        <v>0</v>
      </c>
      <c r="I35" s="334">
        <f t="shared" si="9"/>
        <v>0</v>
      </c>
      <c r="J35" s="331">
        <f t="shared" si="9"/>
        <v>0</v>
      </c>
      <c r="K35" s="332">
        <f t="shared" si="9"/>
        <v>0</v>
      </c>
      <c r="L35" s="333">
        <f t="shared" si="9"/>
        <v>0</v>
      </c>
      <c r="M35" s="334">
        <f t="shared" si="9"/>
        <v>0</v>
      </c>
      <c r="N35" s="331">
        <f t="shared" si="9"/>
        <v>0</v>
      </c>
      <c r="O35" s="332">
        <f t="shared" si="9"/>
        <v>0</v>
      </c>
      <c r="P35" s="333">
        <f t="shared" si="9"/>
        <v>0</v>
      </c>
      <c r="Q35" s="334">
        <f t="shared" si="9"/>
        <v>0</v>
      </c>
      <c r="R35" s="331">
        <f t="shared" si="9"/>
        <v>0</v>
      </c>
      <c r="S35" s="332">
        <f t="shared" si="9"/>
        <v>0</v>
      </c>
      <c r="T35" s="333">
        <f t="shared" si="9"/>
        <v>0</v>
      </c>
      <c r="U35" s="334">
        <f t="shared" si="9"/>
        <v>0</v>
      </c>
      <c r="V35" s="331">
        <f t="shared" si="9"/>
        <v>0</v>
      </c>
      <c r="W35" s="332">
        <f t="shared" si="9"/>
        <v>0</v>
      </c>
      <c r="X35" s="333">
        <f t="shared" si="9"/>
        <v>0</v>
      </c>
      <c r="Y35" s="334">
        <f t="shared" si="9"/>
        <v>0</v>
      </c>
      <c r="Z35" s="335">
        <f t="shared" si="9"/>
        <v>0</v>
      </c>
      <c r="AA35" s="336">
        <f t="shared" si="9"/>
        <v>0</v>
      </c>
    </row>
    <row r="36" spans="1:31" s="262" customFormat="1" ht="12.75" customHeight="1" x14ac:dyDescent="0.3">
      <c r="B36" s="331"/>
      <c r="C36" s="332"/>
      <c r="D36" s="333"/>
      <c r="E36" s="334"/>
      <c r="F36" s="331"/>
      <c r="G36" s="332"/>
      <c r="H36" s="333"/>
      <c r="I36" s="334"/>
      <c r="J36" s="331"/>
      <c r="K36" s="332"/>
      <c r="L36" s="333"/>
      <c r="M36" s="334"/>
      <c r="N36" s="331"/>
      <c r="O36" s="332"/>
      <c r="P36" s="333"/>
      <c r="Q36" s="334"/>
      <c r="R36" s="331"/>
      <c r="S36" s="332"/>
      <c r="T36" s="333"/>
      <c r="U36" s="334"/>
      <c r="V36" s="331"/>
      <c r="W36" s="332"/>
      <c r="X36" s="333"/>
      <c r="Y36" s="334"/>
      <c r="Z36" s="335"/>
      <c r="AA36" s="336"/>
    </row>
    <row r="37" spans="1:31" s="262" customFormat="1" ht="12.75" customHeight="1" x14ac:dyDescent="0.3">
      <c r="A37" s="320"/>
      <c r="B37" s="331"/>
      <c r="C37" s="332"/>
      <c r="D37" s="333"/>
      <c r="E37" s="334"/>
      <c r="F37" s="331"/>
      <c r="G37" s="332"/>
      <c r="H37" s="333"/>
      <c r="I37" s="334"/>
      <c r="J37" s="331"/>
      <c r="K37" s="332"/>
      <c r="L37" s="333"/>
      <c r="M37" s="334"/>
      <c r="N37" s="331"/>
      <c r="O37" s="332"/>
      <c r="P37" s="333"/>
      <c r="Q37" s="334"/>
      <c r="R37" s="331"/>
      <c r="S37" s="332"/>
      <c r="T37" s="333"/>
      <c r="U37" s="334"/>
      <c r="V37" s="331"/>
      <c r="W37" s="332"/>
      <c r="X37" s="333"/>
      <c r="Y37" s="334"/>
      <c r="Z37" s="335"/>
      <c r="AA37" s="336"/>
    </row>
    <row r="38" spans="1:31" s="277" customFormat="1" ht="12.75" customHeight="1" x14ac:dyDescent="0.3">
      <c r="A38" s="262"/>
      <c r="B38" s="271"/>
      <c r="C38" s="337"/>
      <c r="D38" s="273"/>
      <c r="E38" s="338"/>
      <c r="F38" s="271"/>
      <c r="G38" s="337"/>
      <c r="H38" s="273"/>
      <c r="I38" s="338"/>
      <c r="J38" s="271"/>
      <c r="K38" s="337"/>
      <c r="L38" s="273"/>
      <c r="M38" s="338"/>
      <c r="N38" s="271"/>
      <c r="O38" s="337"/>
      <c r="P38" s="273"/>
      <c r="Q38" s="338"/>
      <c r="R38" s="271"/>
      <c r="S38" s="337"/>
      <c r="T38" s="273"/>
      <c r="U38" s="338"/>
      <c r="V38" s="271"/>
      <c r="W38" s="337"/>
      <c r="X38" s="273"/>
      <c r="Y38" s="338"/>
      <c r="Z38" s="275"/>
      <c r="AA38" s="339"/>
      <c r="AB38" s="262"/>
    </row>
    <row r="39" spans="1:31" s="343" customFormat="1" ht="26" x14ac:dyDescent="0.3">
      <c r="A39" s="340" t="s">
        <v>64</v>
      </c>
      <c r="B39" s="341"/>
      <c r="C39" s="342">
        <f>C29-C5-C35</f>
        <v>29.700000000000003</v>
      </c>
      <c r="D39" s="341"/>
      <c r="E39" s="342">
        <f>E29-E5-E35</f>
        <v>906.37999999999988</v>
      </c>
      <c r="F39" s="342"/>
      <c r="G39" s="342">
        <f>G29-G5-G35</f>
        <v>70</v>
      </c>
      <c r="H39" s="341"/>
      <c r="I39" s="342">
        <f>I29-I5-I35</f>
        <v>55.28</v>
      </c>
      <c r="J39" s="341"/>
      <c r="K39" s="342">
        <f>K29-K5-K35</f>
        <v>0</v>
      </c>
      <c r="L39" s="341"/>
      <c r="M39" s="342">
        <f>M29-M5-M35</f>
        <v>0</v>
      </c>
      <c r="N39" s="342"/>
      <c r="O39" s="342">
        <f>O29-O5-O35</f>
        <v>83.1</v>
      </c>
      <c r="P39" s="341"/>
      <c r="Q39" s="342">
        <f>Q29-Q5-Q35</f>
        <v>107.9</v>
      </c>
      <c r="R39" s="341"/>
      <c r="S39" s="342">
        <f>S29-S5-S35</f>
        <v>1330.22</v>
      </c>
      <c r="T39" s="341"/>
      <c r="U39" s="342">
        <f>U29-U5-U35</f>
        <v>0</v>
      </c>
      <c r="V39" s="341"/>
      <c r="W39" s="342">
        <f>W29-W5-W35</f>
        <v>50.3</v>
      </c>
      <c r="X39" s="341"/>
      <c r="Y39" s="342">
        <f>Y29-Y5-Y35</f>
        <v>405.76</v>
      </c>
      <c r="Z39" s="341"/>
      <c r="AA39" s="342">
        <f>AA29-AA5-AA35</f>
        <v>3038.64</v>
      </c>
      <c r="AB39" s="262"/>
      <c r="AE39" s="344"/>
    </row>
    <row r="40" spans="1:31" x14ac:dyDescent="0.25">
      <c r="A40" s="3"/>
      <c r="B40" s="277"/>
      <c r="C40" s="263"/>
      <c r="D40" s="277"/>
      <c r="E40" s="263"/>
      <c r="F40" s="277"/>
      <c r="G40" s="263"/>
      <c r="H40" s="277"/>
      <c r="I40" s="263"/>
      <c r="J40" s="277"/>
      <c r="K40" s="263"/>
      <c r="L40" s="277"/>
      <c r="M40" s="263"/>
      <c r="N40" s="277"/>
      <c r="O40" s="263"/>
      <c r="P40" s="277"/>
      <c r="Q40" s="263"/>
      <c r="R40" s="277"/>
      <c r="S40" s="263"/>
      <c r="T40" s="277"/>
      <c r="U40" s="263"/>
      <c r="V40" s="277"/>
      <c r="W40" s="263"/>
      <c r="X40" s="277"/>
      <c r="Y40" s="263"/>
      <c r="Z40" s="277"/>
      <c r="AA40" s="263"/>
    </row>
  </sheetData>
  <sheetProtection algorithmName="SHA-512" hashValue="rVe2KaRwKum2ZtPADRDLt4MsjkLK1c+BoKnhfMKHa0806ql9OP3ClSz/VLOZqpRZ6kYQRDE3Hamtvw50ZAJ5Tg==" saltValue="1sRZMAArqeQ3jWpR5qNUug==" spinCount="100000" sheet="1" objects="1" scenarios="1" formatCells="0" formatColumns="0" formatRows="0" sort="0" autoFilter="0"/>
  <mergeCells count="13">
    <mergeCell ref="B1:C1"/>
    <mergeCell ref="D1:E1"/>
    <mergeCell ref="F1:G1"/>
    <mergeCell ref="H1:I1"/>
    <mergeCell ref="J1:K1"/>
    <mergeCell ref="V1:W1"/>
    <mergeCell ref="X1:Y1"/>
    <mergeCell ref="Z1:AA1"/>
    <mergeCell ref="L1:M1"/>
    <mergeCell ref="N1:O1"/>
    <mergeCell ref="P1:Q1"/>
    <mergeCell ref="R1:S1"/>
    <mergeCell ref="T1:U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vt:i4>
      </vt:variant>
    </vt:vector>
  </HeadingPairs>
  <TitlesOfParts>
    <vt:vector size="22" baseType="lpstr">
      <vt:lpstr>Report Details</vt:lpstr>
      <vt:lpstr>Statewide</vt:lpstr>
      <vt:lpstr>Medicaid</vt:lpstr>
      <vt:lpstr>Executive Branch</vt:lpstr>
      <vt:lpstr>01</vt:lpstr>
      <vt:lpstr>02</vt:lpstr>
      <vt:lpstr>03</vt:lpstr>
      <vt:lpstr>04</vt:lpstr>
      <vt:lpstr>05 ACPE</vt:lpstr>
      <vt:lpstr>05</vt:lpstr>
      <vt:lpstr>06</vt:lpstr>
      <vt:lpstr>07</vt:lpstr>
      <vt:lpstr>08</vt:lpstr>
      <vt:lpstr>09</vt:lpstr>
      <vt:lpstr>10</vt:lpstr>
      <vt:lpstr>11</vt:lpstr>
      <vt:lpstr>12</vt:lpstr>
      <vt:lpstr>18</vt:lpstr>
      <vt:lpstr>20</vt:lpstr>
      <vt:lpstr>25</vt:lpstr>
      <vt:lpstr>'04'!Print_Area</vt:lpstr>
      <vt:lpstr>'25'!Print_Area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FY22 E-Travel Office Calculated Savings</dc:title>
  <dc:creator>Kim Garnero</dc:creator>
  <cp:lastModifiedBy>Boucher, Jacqueline H (DOA)</cp:lastModifiedBy>
  <cp:lastPrinted>2017-05-30T23:44:26Z</cp:lastPrinted>
  <dcterms:created xsi:type="dcterms:W3CDTF">2005-10-22T14:09:27Z</dcterms:created>
  <dcterms:modified xsi:type="dcterms:W3CDTF">2022-07-28T23:15:40Z</dcterms:modified>
</cp:coreProperties>
</file>